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ostef/Dropbox/Papers/Working papers/calibration paper with Dean/calibration/E&amp;P RR2/"/>
    </mc:Choice>
  </mc:AlternateContent>
  <xr:revisionPtr revIDLastSave="0" documentId="8_{E57C4700-A294-BF4A-9890-ED50832C70FE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Summary" sheetId="4" r:id="rId1"/>
    <sheet name="NDGU" sheetId="1" r:id="rId2"/>
    <sheet name="RDGU" sheetId="2" r:id="rId3"/>
    <sheet name="RDGU with inequality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4" l="1"/>
  <c r="K3" i="4"/>
  <c r="J2" i="4"/>
  <c r="J4" i="4"/>
  <c r="J3" i="4"/>
  <c r="I4" i="4"/>
  <c r="I3" i="4"/>
  <c r="B11" i="4"/>
  <c r="B12" i="4"/>
  <c r="B6" i="4"/>
  <c r="B13" i="4"/>
  <c r="B15" i="4"/>
  <c r="C11" i="4"/>
  <c r="C12" i="4"/>
  <c r="C13" i="4"/>
  <c r="C14" i="4"/>
  <c r="B8" i="4"/>
  <c r="C7" i="4"/>
  <c r="K1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2" i="3"/>
  <c r="L11" i="3"/>
  <c r="L8" i="3"/>
  <c r="C12" i="3"/>
  <c r="B12" i="3"/>
  <c r="B13" i="3"/>
  <c r="C14" i="3"/>
  <c r="B14" i="3"/>
  <c r="B7" i="3"/>
  <c r="B15" i="3"/>
  <c r="H13" i="3"/>
  <c r="B5" i="3"/>
  <c r="G13" i="3"/>
  <c r="I13" i="3"/>
  <c r="H5" i="3"/>
  <c r="G5" i="3"/>
  <c r="I5" i="3"/>
  <c r="E42" i="3"/>
  <c r="E43" i="3"/>
  <c r="E44" i="3"/>
  <c r="E45" i="3"/>
  <c r="E46" i="3"/>
  <c r="E47" i="3"/>
  <c r="E48" i="3"/>
  <c r="E49" i="3"/>
  <c r="E50" i="3"/>
  <c r="E51" i="3"/>
  <c r="E52" i="3"/>
  <c r="E53" i="3"/>
  <c r="F53" i="3"/>
  <c r="H53" i="3"/>
  <c r="G53" i="3"/>
  <c r="F52" i="3"/>
  <c r="H52" i="3"/>
  <c r="G52" i="3"/>
  <c r="F51" i="3"/>
  <c r="H51" i="3"/>
  <c r="G51" i="3"/>
  <c r="F50" i="3"/>
  <c r="H50" i="3"/>
  <c r="G50" i="3"/>
  <c r="F49" i="3"/>
  <c r="H49" i="3"/>
  <c r="G49" i="3"/>
  <c r="F48" i="3"/>
  <c r="H48" i="3"/>
  <c r="G48" i="3"/>
  <c r="F47" i="3"/>
  <c r="H47" i="3"/>
  <c r="G47" i="3"/>
  <c r="F46" i="3"/>
  <c r="H46" i="3"/>
  <c r="G46" i="3"/>
  <c r="F45" i="3"/>
  <c r="H45" i="3"/>
  <c r="G45" i="3"/>
  <c r="F44" i="3"/>
  <c r="H44" i="3"/>
  <c r="G44" i="3"/>
  <c r="F43" i="3"/>
  <c r="H43" i="3"/>
  <c r="G43" i="3"/>
  <c r="F42" i="3"/>
  <c r="H42" i="3"/>
  <c r="G42" i="3"/>
  <c r="F41" i="3"/>
  <c r="H41" i="3"/>
  <c r="G41" i="3"/>
  <c r="E35" i="3"/>
  <c r="E36" i="3"/>
  <c r="E37" i="3"/>
  <c r="E38" i="3"/>
  <c r="E39" i="3"/>
  <c r="E40" i="3"/>
  <c r="F40" i="3"/>
  <c r="H40" i="3"/>
  <c r="G40" i="3"/>
  <c r="F39" i="3"/>
  <c r="H39" i="3"/>
  <c r="G39" i="3"/>
  <c r="F38" i="3"/>
  <c r="H38" i="3"/>
  <c r="G38" i="3"/>
  <c r="F37" i="3"/>
  <c r="H37" i="3"/>
  <c r="G37" i="3"/>
  <c r="F36" i="3"/>
  <c r="H36" i="3"/>
  <c r="G36" i="3"/>
  <c r="F35" i="3"/>
  <c r="H35" i="3"/>
  <c r="G35" i="3"/>
  <c r="F34" i="3"/>
  <c r="H34" i="3"/>
  <c r="G34" i="3"/>
  <c r="F33" i="3"/>
  <c r="H33" i="3"/>
  <c r="G33" i="3"/>
  <c r="F32" i="3"/>
  <c r="H32" i="3"/>
  <c r="G32" i="3"/>
  <c r="F31" i="3"/>
  <c r="H31" i="3"/>
  <c r="G31" i="3"/>
  <c r="F30" i="3"/>
  <c r="H30" i="3"/>
  <c r="G30" i="3"/>
  <c r="F29" i="3"/>
  <c r="H29" i="3"/>
  <c r="G29" i="3"/>
  <c r="F28" i="3"/>
  <c r="H28" i="3"/>
  <c r="G28" i="3"/>
  <c r="F27" i="3"/>
  <c r="H27" i="3"/>
  <c r="G27" i="3"/>
  <c r="F26" i="3"/>
  <c r="H26" i="3"/>
  <c r="G26" i="3"/>
  <c r="F25" i="3"/>
  <c r="H25" i="3"/>
  <c r="G25" i="3"/>
  <c r="F24" i="3"/>
  <c r="H24" i="3"/>
  <c r="G24" i="3"/>
  <c r="F23" i="3"/>
  <c r="H23" i="3"/>
  <c r="G23" i="3"/>
  <c r="F22" i="3"/>
  <c r="H22" i="3"/>
  <c r="G22" i="3"/>
  <c r="F21" i="3"/>
  <c r="H21" i="3"/>
  <c r="G21" i="3"/>
  <c r="F20" i="3"/>
  <c r="H20" i="3"/>
  <c r="G20" i="3"/>
  <c r="F19" i="3"/>
  <c r="H19" i="3"/>
  <c r="G19" i="3"/>
  <c r="F18" i="3"/>
  <c r="H18" i="3"/>
  <c r="G18" i="3"/>
  <c r="F17" i="3"/>
  <c r="H17" i="3"/>
  <c r="G17" i="3"/>
  <c r="F16" i="3"/>
  <c r="H16" i="3"/>
  <c r="G16" i="3"/>
  <c r="F15" i="3"/>
  <c r="H15" i="3"/>
  <c r="G15" i="3"/>
  <c r="F14" i="3"/>
  <c r="H14" i="3"/>
  <c r="G14" i="3"/>
  <c r="F12" i="3"/>
  <c r="H12" i="3"/>
  <c r="G12" i="3"/>
  <c r="F3" i="3"/>
  <c r="F4" i="3"/>
  <c r="F6" i="3"/>
  <c r="F7" i="3"/>
  <c r="F8" i="3"/>
  <c r="F9" i="3"/>
  <c r="F10" i="3"/>
  <c r="F11" i="3"/>
  <c r="H11" i="3"/>
  <c r="G11" i="3"/>
  <c r="H10" i="3"/>
  <c r="G10" i="3"/>
  <c r="H9" i="3"/>
  <c r="G9" i="3"/>
  <c r="H8" i="3"/>
  <c r="G8" i="3"/>
  <c r="H7" i="3"/>
  <c r="G7" i="3"/>
  <c r="H6" i="3"/>
  <c r="G6" i="3"/>
  <c r="H4" i="3"/>
  <c r="G4" i="3"/>
  <c r="H3" i="3"/>
  <c r="G3" i="3"/>
  <c r="H2" i="3"/>
  <c r="G2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K11" i="3"/>
  <c r="K12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L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B17" i="3"/>
  <c r="M16" i="3"/>
  <c r="I16" i="3"/>
  <c r="C16" i="3"/>
  <c r="M15" i="3"/>
  <c r="I15" i="3"/>
  <c r="M14" i="3"/>
  <c r="I14" i="3"/>
  <c r="M12" i="3"/>
  <c r="I12" i="3"/>
  <c r="M11" i="3"/>
  <c r="I11" i="3"/>
  <c r="I10" i="3"/>
  <c r="I9" i="3"/>
  <c r="B9" i="3"/>
  <c r="I8" i="3"/>
  <c r="C8" i="3"/>
  <c r="I7" i="3"/>
  <c r="I6" i="3"/>
  <c r="I4" i="3"/>
  <c r="I3" i="3"/>
  <c r="I2" i="3"/>
  <c r="K1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7" i="2"/>
  <c r="E40" i="2"/>
  <c r="E41" i="2"/>
  <c r="E42" i="2"/>
  <c r="E43" i="2"/>
  <c r="E44" i="2"/>
  <c r="E45" i="2"/>
  <c r="E46" i="2"/>
  <c r="E47" i="2"/>
  <c r="E48" i="2"/>
  <c r="E49" i="2"/>
  <c r="E50" i="2"/>
  <c r="E51" i="2"/>
  <c r="F51" i="2"/>
  <c r="C11" i="2"/>
  <c r="B11" i="2"/>
  <c r="C12" i="2"/>
  <c r="B12" i="2"/>
  <c r="C13" i="2"/>
  <c r="B6" i="2"/>
  <c r="B13" i="2"/>
  <c r="H51" i="2"/>
  <c r="G51" i="2"/>
  <c r="I51" i="2"/>
  <c r="F50" i="2"/>
  <c r="H50" i="2"/>
  <c r="G50" i="2"/>
  <c r="I50" i="2"/>
  <c r="F49" i="2"/>
  <c r="H49" i="2"/>
  <c r="G49" i="2"/>
  <c r="I49" i="2"/>
  <c r="F48" i="2"/>
  <c r="H48" i="2"/>
  <c r="G48" i="2"/>
  <c r="I48" i="2"/>
  <c r="F47" i="2"/>
  <c r="H47" i="2"/>
  <c r="G47" i="2"/>
  <c r="I47" i="2"/>
  <c r="F46" i="2"/>
  <c r="H46" i="2"/>
  <c r="G46" i="2"/>
  <c r="I46" i="2"/>
  <c r="F45" i="2"/>
  <c r="H45" i="2"/>
  <c r="G45" i="2"/>
  <c r="F44" i="2"/>
  <c r="H44" i="2"/>
  <c r="G44" i="2"/>
  <c r="F43" i="2"/>
  <c r="H43" i="2"/>
  <c r="G43" i="2"/>
  <c r="F42" i="2"/>
  <c r="H42" i="2"/>
  <c r="G42" i="2"/>
  <c r="F41" i="2"/>
  <c r="H41" i="2"/>
  <c r="G41" i="2"/>
  <c r="F40" i="2"/>
  <c r="H40" i="2"/>
  <c r="G40" i="2"/>
  <c r="F39" i="2"/>
  <c r="H39" i="2"/>
  <c r="G39" i="2"/>
  <c r="E33" i="2"/>
  <c r="E34" i="2"/>
  <c r="E35" i="2"/>
  <c r="E36" i="2"/>
  <c r="E37" i="2"/>
  <c r="E38" i="2"/>
  <c r="F38" i="2"/>
  <c r="H38" i="2"/>
  <c r="G38" i="2"/>
  <c r="F37" i="2"/>
  <c r="H37" i="2"/>
  <c r="G37" i="2"/>
  <c r="F36" i="2"/>
  <c r="H36" i="2"/>
  <c r="G36" i="2"/>
  <c r="F35" i="2"/>
  <c r="H35" i="2"/>
  <c r="G35" i="2"/>
  <c r="F34" i="2"/>
  <c r="H34" i="2"/>
  <c r="G34" i="2"/>
  <c r="F33" i="2"/>
  <c r="H33" i="2"/>
  <c r="G33" i="2"/>
  <c r="F32" i="2"/>
  <c r="H32" i="2"/>
  <c r="G32" i="2"/>
  <c r="F31" i="2"/>
  <c r="H31" i="2"/>
  <c r="G31" i="2"/>
  <c r="F30" i="2"/>
  <c r="H30" i="2"/>
  <c r="G30" i="2"/>
  <c r="F29" i="2"/>
  <c r="H29" i="2"/>
  <c r="G29" i="2"/>
  <c r="F28" i="2"/>
  <c r="H28" i="2"/>
  <c r="G28" i="2"/>
  <c r="F27" i="2"/>
  <c r="H27" i="2"/>
  <c r="G27" i="2"/>
  <c r="F26" i="2"/>
  <c r="H26" i="2"/>
  <c r="G26" i="2"/>
  <c r="F25" i="2"/>
  <c r="H25" i="2"/>
  <c r="G25" i="2"/>
  <c r="F24" i="2"/>
  <c r="H24" i="2"/>
  <c r="G24" i="2"/>
  <c r="F23" i="2"/>
  <c r="H23" i="2"/>
  <c r="G23" i="2"/>
  <c r="F22" i="2"/>
  <c r="H22" i="2"/>
  <c r="G22" i="2"/>
  <c r="F21" i="2"/>
  <c r="H21" i="2"/>
  <c r="G21" i="2"/>
  <c r="F20" i="2"/>
  <c r="H20" i="2"/>
  <c r="G20" i="2"/>
  <c r="F19" i="2"/>
  <c r="H19" i="2"/>
  <c r="G19" i="2"/>
  <c r="F18" i="2"/>
  <c r="H18" i="2"/>
  <c r="G18" i="2"/>
  <c r="F17" i="2"/>
  <c r="H17" i="2"/>
  <c r="G17" i="2"/>
  <c r="F16" i="2"/>
  <c r="H16" i="2"/>
  <c r="G16" i="2"/>
  <c r="F15" i="2"/>
  <c r="H15" i="2"/>
  <c r="G15" i="2"/>
  <c r="F14" i="2"/>
  <c r="H14" i="2"/>
  <c r="G14" i="2"/>
  <c r="F13" i="2"/>
  <c r="H13" i="2"/>
  <c r="G13" i="2"/>
  <c r="F12" i="2"/>
  <c r="H12" i="2"/>
  <c r="G12" i="2"/>
  <c r="F11" i="2"/>
  <c r="H11" i="2"/>
  <c r="G11" i="2"/>
  <c r="F3" i="2"/>
  <c r="F4" i="2"/>
  <c r="F5" i="2"/>
  <c r="F6" i="2"/>
  <c r="F7" i="2"/>
  <c r="F8" i="2"/>
  <c r="F9" i="2"/>
  <c r="F10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  <c r="B15" i="2"/>
  <c r="C14" i="2"/>
  <c r="B8" i="2"/>
  <c r="C7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K10" i="2"/>
  <c r="K11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L4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M14" i="2"/>
  <c r="I14" i="2"/>
  <c r="M13" i="2"/>
  <c r="I13" i="2"/>
  <c r="M12" i="2"/>
  <c r="I12" i="2"/>
  <c r="M11" i="2"/>
  <c r="I11" i="2"/>
  <c r="M10" i="2"/>
  <c r="I10" i="2"/>
  <c r="I9" i="2"/>
  <c r="I8" i="2"/>
  <c r="I7" i="2"/>
  <c r="I6" i="2"/>
  <c r="I5" i="2"/>
  <c r="I4" i="2"/>
  <c r="I3" i="2"/>
  <c r="I2" i="2"/>
  <c r="M14" i="1"/>
  <c r="M13" i="1"/>
  <c r="M12" i="1"/>
  <c r="M11" i="1"/>
  <c r="M10" i="1"/>
  <c r="K13" i="1"/>
  <c r="K12" i="1"/>
  <c r="L12" i="1"/>
  <c r="L11" i="1"/>
  <c r="L10" i="1"/>
  <c r="K11" i="1"/>
  <c r="K10" i="1"/>
  <c r="L7" i="1"/>
  <c r="L4" i="1"/>
  <c r="E41" i="1"/>
  <c r="E42" i="1"/>
  <c r="E43" i="1"/>
  <c r="E44" i="1"/>
  <c r="E45" i="1"/>
  <c r="F39" i="1"/>
  <c r="E31" i="1"/>
  <c r="E32" i="1"/>
  <c r="E33" i="1"/>
  <c r="E34" i="1"/>
  <c r="E35" i="1"/>
  <c r="E36" i="1"/>
  <c r="E37" i="1"/>
  <c r="E38" i="1"/>
  <c r="F38" i="1"/>
  <c r="F36" i="1"/>
  <c r="F35" i="1"/>
  <c r="F34" i="1"/>
  <c r="F45" i="1"/>
  <c r="F44" i="1"/>
  <c r="F43" i="1"/>
  <c r="F42" i="1"/>
  <c r="F41" i="1"/>
  <c r="F40" i="1"/>
  <c r="C11" i="1"/>
  <c r="B11" i="1"/>
  <c r="C12" i="1"/>
  <c r="B12" i="1"/>
  <c r="C13" i="1"/>
  <c r="B6" i="1"/>
  <c r="B13" i="1"/>
  <c r="B15" i="1"/>
  <c r="C14" i="1"/>
  <c r="H45" i="1"/>
  <c r="B8" i="1"/>
  <c r="C7" i="1"/>
  <c r="G45" i="1"/>
  <c r="I45" i="1"/>
  <c r="F37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H44" i="1"/>
  <c r="G44" i="1"/>
  <c r="I44" i="1"/>
  <c r="H43" i="1"/>
  <c r="G43" i="1"/>
  <c r="I43" i="1"/>
  <c r="H42" i="1"/>
  <c r="G42" i="1"/>
  <c r="I42" i="1"/>
  <c r="H41" i="1"/>
  <c r="G41" i="1"/>
  <c r="I41" i="1"/>
  <c r="H40" i="1"/>
  <c r="G40" i="1"/>
  <c r="I40" i="1"/>
  <c r="H39" i="1"/>
  <c r="G39" i="1"/>
  <c r="I39" i="1"/>
  <c r="H38" i="1"/>
  <c r="G38" i="1"/>
  <c r="I38" i="1"/>
  <c r="H37" i="1"/>
  <c r="G37" i="1"/>
  <c r="I37" i="1"/>
  <c r="H36" i="1"/>
  <c r="G36" i="1"/>
  <c r="I36" i="1"/>
  <c r="H35" i="1"/>
  <c r="G35" i="1"/>
  <c r="I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34" i="1"/>
  <c r="I34" i="1"/>
  <c r="G33" i="1"/>
  <c r="I33" i="1"/>
  <c r="G32" i="1"/>
  <c r="I32" i="1"/>
  <c r="G31" i="1"/>
  <c r="I31" i="1"/>
  <c r="G30" i="1"/>
  <c r="I30" i="1"/>
  <c r="G29" i="1"/>
  <c r="I29" i="1"/>
  <c r="G28" i="1"/>
  <c r="I28" i="1"/>
  <c r="G27" i="1"/>
  <c r="I27" i="1"/>
  <c r="G26" i="1"/>
  <c r="I26" i="1"/>
  <c r="G25" i="1"/>
  <c r="I25" i="1"/>
  <c r="G24" i="1"/>
  <c r="I24" i="1"/>
  <c r="G23" i="1"/>
  <c r="I23" i="1"/>
  <c r="G22" i="1"/>
  <c r="I22" i="1"/>
  <c r="G21" i="1"/>
  <c r="I21" i="1"/>
  <c r="G20" i="1"/>
  <c r="I20" i="1"/>
  <c r="G19" i="1"/>
  <c r="I19" i="1"/>
  <c r="G18" i="1"/>
  <c r="I18" i="1"/>
  <c r="G17" i="1"/>
  <c r="I17" i="1"/>
  <c r="G16" i="1"/>
  <c r="I16" i="1"/>
  <c r="G15" i="1"/>
  <c r="I15" i="1"/>
  <c r="G14" i="1"/>
  <c r="I14" i="1"/>
  <c r="G13" i="1"/>
  <c r="I13" i="1"/>
  <c r="G12" i="1"/>
  <c r="I12" i="1"/>
  <c r="G11" i="1"/>
  <c r="I11" i="1"/>
  <c r="G10" i="1"/>
  <c r="I10" i="1"/>
  <c r="G9" i="1"/>
  <c r="I9" i="1"/>
  <c r="G8" i="1"/>
  <c r="I8" i="1"/>
  <c r="G7" i="1"/>
  <c r="I7" i="1"/>
  <c r="G6" i="1"/>
  <c r="I6" i="1"/>
  <c r="G5" i="1"/>
  <c r="I5" i="1"/>
  <c r="G4" i="1"/>
  <c r="I4" i="1"/>
  <c r="G3" i="1"/>
  <c r="I3" i="1"/>
  <c r="G2" i="1"/>
  <c r="I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<sst xmlns="http://schemas.openxmlformats.org/spreadsheetml/2006/main" count="115" uniqueCount="38">
  <si>
    <t>Sub populations</t>
  </si>
  <si>
    <t>Past</t>
  </si>
  <si>
    <t>Number</t>
  </si>
  <si>
    <t>Today's excellent lives</t>
  </si>
  <si>
    <t>Wonderful future</t>
  </si>
  <si>
    <t>Total number</t>
  </si>
  <si>
    <t>Without added life</t>
  </si>
  <si>
    <t>With added life</t>
  </si>
  <si>
    <t>Average utility</t>
  </si>
  <si>
    <t>alpha</t>
  </si>
  <si>
    <t>Is adding life better?</t>
  </si>
  <si>
    <t>Value without life</t>
  </si>
  <si>
    <t>Value with life</t>
  </si>
  <si>
    <t>Average scaled, transformed utility</t>
  </si>
  <si>
    <t>Here is the threshold alpha:</t>
  </si>
  <si>
    <t>RC parameters</t>
  </si>
  <si>
    <t>Small population size</t>
  </si>
  <si>
    <t xml:space="preserve">  (Parfit's 10 billion)</t>
  </si>
  <si>
    <t>Small population scaled utility</t>
  </si>
  <si>
    <t>Large population scaled utiltiy</t>
  </si>
  <si>
    <t>Value of small population</t>
  </si>
  <si>
    <t>Large population size</t>
  </si>
  <si>
    <t>Is it better?</t>
  </si>
  <si>
    <t>Multiple of small size</t>
  </si>
  <si>
    <t>Beta</t>
  </si>
  <si>
    <t>Here is the threshold beta:</t>
  </si>
  <si>
    <t>Wonderful future: top 90%</t>
  </si>
  <si>
    <t>Wonderful future: bottom 10%</t>
  </si>
  <si>
    <t>View</t>
  </si>
  <si>
    <t>Parameter name</t>
  </si>
  <si>
    <t>Parameter value</t>
  </si>
  <si>
    <t>Required size of large population</t>
  </si>
  <si>
    <t>TU</t>
  </si>
  <si>
    <t>NDGU</t>
  </si>
  <si>
    <t>RDGU</t>
  </si>
  <si>
    <t>None</t>
  </si>
  <si>
    <t>Alpha</t>
  </si>
  <si>
    <t>% of TU required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</si>
</sst>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"/>
    <numFmt numFmtId="165" formatCode="0.000000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1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ill="1"/>
    <xf numFmtId="164" fontId="0" fillId="0" borderId="0" xfId="0" applyNumberFormat="1"/>
    <xf numFmtId="165" fontId="0" fillId="0" borderId="0" xfId="0" applyNumberFormat="1"/>
    <xf numFmtId="165" fontId="0" fillId="6" borderId="0" xfId="0" applyNumberFormat="1" applyFill="1"/>
    <xf numFmtId="0" fontId="0" fillId="7" borderId="0" xfId="0" applyFill="1"/>
    <xf numFmtId="165" fontId="0" fillId="7" borderId="0" xfId="0" applyNumberFormat="1" applyFill="1"/>
    <xf numFmtId="10" fontId="0" fillId="0" borderId="0" xfId="0" applyNumberForma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CBF7-9A82-AE4E-85D1-062863AB5197}">
  <dimension ref="A1:K15"/>
  <sheetViews>
    <sheetView tabSelected="1" zoomScale="232" zoomScaleNormal="150" zoomScaleSheetLayoutView="100" workbookViewId="0"/>
  </sheetViews>
  <sheetFormatPr baseColWidth="10" defaultColWidth="8.83203125" defaultRowHeight="15" x14ac:dyDescent="0.2"/>
  <cols>
    <col min="1" max="1" width="18.83203125" bestFit="1" customWidth="1"/>
    <col min="2" max="2" width="11" bestFit="1" customWidth="1"/>
    <col min="3" max="3" width="30.1640625" bestFit="1" customWidth="1"/>
    <col min="7" max="7" width="6" bestFit="1" customWidth="1"/>
    <col min="8" max="8" width="14.33203125" bestFit="1" customWidth="1"/>
    <col min="9" max="9" width="18.83203125" bestFit="1" customWidth="1"/>
    <col min="10" max="10" width="27.6640625" bestFit="1" customWidth="1"/>
    <col min="11" max="11" width="18" bestFit="1" customWidth="1"/>
  </cols>
  <sheetData>
    <row r="1" spans="1:11" x14ac:dyDescent="0.2">
      <c r="A1" s="1" t="s">
        <v>0</v>
      </c>
      <c r="B1" s="1" t="s">
        <v>2</v>
      </c>
      <c r="C1" s="1" t="s">
        <v>13</v>
      </c>
      <c r="G1" t="s">
        <v>28</v>
      </c>
      <c r="H1" t="s">
        <v>29</v>
      </c>
      <c r="I1" t="s">
        <v>30</v>
      </c>
      <c r="J1" t="s">
        <v>31</v>
      </c>
      <c r="K1" t="s">
        <v>37</v>
      </c>
    </row>
    <row r="2" spans="1:11" x14ac:dyDescent="0.2">
      <c r="G2" t="s">
        <v>32</v>
      </c>
      <c r="H2" t="s">
        <v>35</v>
      </c>
      <c r="J2">
        <f>10^12</f>
        <v>1000000000000</v>
      </c>
      <c r="K2" s="17">
        <v>1</v>
      </c>
    </row>
    <row r="3" spans="1:11" x14ac:dyDescent="0.2">
      <c r="A3" s="18" t="s">
        <v>6</v>
      </c>
      <c r="B3" s="18"/>
      <c r="C3" s="18"/>
      <c r="G3" t="s">
        <v>33</v>
      </c>
      <c r="H3" t="s">
        <v>36</v>
      </c>
      <c r="I3">
        <f>NDGU!F42</f>
        <v>2346388924464.1387</v>
      </c>
      <c r="J3">
        <f>NDGU!K12</f>
        <v>1299600000000</v>
      </c>
      <c r="K3" s="17">
        <f>J3/J2</f>
        <v>1.2996000000000001</v>
      </c>
    </row>
    <row r="4" spans="1:11" x14ac:dyDescent="0.2">
      <c r="A4" s="2" t="s">
        <v>1</v>
      </c>
      <c r="B4" s="2">
        <v>120000000000</v>
      </c>
      <c r="C4" s="2">
        <v>1</v>
      </c>
      <c r="G4" t="s">
        <v>34</v>
      </c>
      <c r="H4" t="s">
        <v>24</v>
      </c>
      <c r="I4" s="12">
        <f>RDGU!F40</f>
        <v>0.99999999999977718</v>
      </c>
      <c r="J4">
        <f>RDGU!K12</f>
        <v>1129950000000</v>
      </c>
      <c r="K4" s="17">
        <f>J4/J2</f>
        <v>1.12995</v>
      </c>
    </row>
    <row r="5" spans="1:11" x14ac:dyDescent="0.2">
      <c r="A5" s="2" t="s">
        <v>3</v>
      </c>
      <c r="B5" s="2">
        <v>1000000000</v>
      </c>
      <c r="C5" s="2">
        <v>2</v>
      </c>
    </row>
    <row r="6" spans="1:11" x14ac:dyDescent="0.2">
      <c r="A6" s="2" t="s">
        <v>4</v>
      </c>
      <c r="B6" s="2">
        <f>10^12</f>
        <v>1000000000000</v>
      </c>
      <c r="C6" s="2">
        <v>10</v>
      </c>
    </row>
    <row r="7" spans="1:11" x14ac:dyDescent="0.2">
      <c r="A7" s="3" t="s">
        <v>8</v>
      </c>
      <c r="B7" s="3"/>
      <c r="C7" s="3">
        <f>((C4*B4)+(C5*B5)+(C6*B6))/B8</f>
        <v>9.029438001784122</v>
      </c>
    </row>
    <row r="8" spans="1:11" x14ac:dyDescent="0.2">
      <c r="A8" s="3" t="s">
        <v>5</v>
      </c>
      <c r="B8" s="3">
        <f>SUM(B4:B6)</f>
        <v>1121000000000</v>
      </c>
      <c r="C8" s="3"/>
    </row>
    <row r="10" spans="1:11" x14ac:dyDescent="0.2">
      <c r="A10" s="19" t="s">
        <v>7</v>
      </c>
      <c r="B10" s="19"/>
      <c r="C10" s="19"/>
    </row>
    <row r="11" spans="1:11" x14ac:dyDescent="0.2">
      <c r="A11" s="4" t="s">
        <v>1</v>
      </c>
      <c r="B11" s="4">
        <f>B4</f>
        <v>120000000000</v>
      </c>
      <c r="C11" s="4">
        <f>C4</f>
        <v>1</v>
      </c>
    </row>
    <row r="12" spans="1:11" x14ac:dyDescent="0.2">
      <c r="A12" s="4" t="s">
        <v>3</v>
      </c>
      <c r="B12" s="4">
        <f>B5+1</f>
        <v>1000000001</v>
      </c>
      <c r="C12" s="4">
        <f>C5</f>
        <v>2</v>
      </c>
    </row>
    <row r="13" spans="1:11" x14ac:dyDescent="0.2">
      <c r="A13" s="4" t="s">
        <v>4</v>
      </c>
      <c r="B13" s="4">
        <f>B6</f>
        <v>1000000000000</v>
      </c>
      <c r="C13" s="4">
        <f>C6</f>
        <v>10</v>
      </c>
    </row>
    <row r="14" spans="1:11" x14ac:dyDescent="0.2">
      <c r="A14" s="5" t="s">
        <v>8</v>
      </c>
      <c r="B14" s="5"/>
      <c r="C14" s="5">
        <f>((C11*B11)+(C12*B12)+(C13*B13))/B15</f>
        <v>9.0294380017778515</v>
      </c>
    </row>
    <row r="15" spans="1:11" x14ac:dyDescent="0.2">
      <c r="A15" s="5" t="s">
        <v>5</v>
      </c>
      <c r="B15" s="5">
        <f>SUM(B11:B13)</f>
        <v>1121000000001</v>
      </c>
      <c r="C15" s="5"/>
    </row>
  </sheetData>
  <mergeCells count="2">
    <mergeCell ref="A3:C3"/>
    <mergeCell ref="A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1BF9-072F-BE42-8087-2D2D23FFADDA}">
  <dimension ref="A1:M45"/>
  <sheetViews>
    <sheetView zoomScaleNormal="150" zoomScaleSheetLayoutView="100" workbookViewId="0">
      <selection sqref="A1:C15"/>
    </sheetView>
  </sheetViews>
  <sheetFormatPr baseColWidth="10" defaultColWidth="8.83203125" defaultRowHeight="15" x14ac:dyDescent="0.2"/>
  <cols>
    <col min="1" max="1" width="24.33203125" customWidth="1"/>
    <col min="2" max="2" width="24" customWidth="1"/>
    <col min="3" max="3" width="30" bestFit="1" customWidth="1"/>
    <col min="5" max="5" width="10.83203125" bestFit="1" customWidth="1"/>
    <col min="6" max="6" width="24.83203125" customWidth="1"/>
    <col min="7" max="7" width="20.6640625" customWidth="1"/>
    <col min="8" max="8" width="25" customWidth="1"/>
    <col min="9" max="9" width="24.1640625" customWidth="1"/>
    <col min="11" max="11" width="25.1640625" bestFit="1" customWidth="1"/>
    <col min="12" max="12" width="13.6640625" customWidth="1"/>
  </cols>
  <sheetData>
    <row r="1" spans="1:13" x14ac:dyDescent="0.2">
      <c r="A1" s="1" t="s">
        <v>0</v>
      </c>
      <c r="B1" s="1" t="s">
        <v>2</v>
      </c>
      <c r="C1" s="1" t="s">
        <v>13</v>
      </c>
      <c r="F1" s="1" t="s">
        <v>9</v>
      </c>
      <c r="G1" s="1" t="s">
        <v>11</v>
      </c>
      <c r="H1" s="1" t="s">
        <v>12</v>
      </c>
      <c r="I1" s="1" t="s">
        <v>10</v>
      </c>
      <c r="K1" s="20" t="s">
        <v>15</v>
      </c>
      <c r="L1" s="20"/>
    </row>
    <row r="2" spans="1:13" x14ac:dyDescent="0.2">
      <c r="F2">
        <v>0.1</v>
      </c>
      <c r="G2" s="6">
        <f>C$7*(1-EXP(B$8/(-1*$F2)))</f>
        <v>9.029438001784122</v>
      </c>
      <c r="H2" s="4">
        <f>C$14*(1-EXP(B$15/(-1*$F2)))</f>
        <v>9.0294380017778515</v>
      </c>
      <c r="I2" t="str">
        <f>IF(H2&gt;G2,"yes","no")</f>
        <v>no</v>
      </c>
      <c r="K2" t="s">
        <v>16</v>
      </c>
      <c r="L2">
        <v>10000000000</v>
      </c>
    </row>
    <row r="3" spans="1:13" x14ac:dyDescent="0.2">
      <c r="A3" s="18" t="s">
        <v>6</v>
      </c>
      <c r="B3" s="18"/>
      <c r="C3" s="18"/>
      <c r="F3">
        <v>0.5</v>
      </c>
      <c r="G3" s="6">
        <f t="shared" ref="G3:G34" si="0">C$7*(1-EXP(B$8/(-1*$F3)))</f>
        <v>9.029438001784122</v>
      </c>
      <c r="H3" s="4">
        <f t="shared" ref="H3:H34" si="1">C$14*(1-EXP(B$15/(-1*$F3)))</f>
        <v>9.0294380017778515</v>
      </c>
      <c r="I3" t="str">
        <f t="shared" ref="I3:I34" si="2">IF(H3&gt;G3,"yes","no")</f>
        <v>no</v>
      </c>
      <c r="K3" t="s">
        <v>17</v>
      </c>
    </row>
    <row r="4" spans="1:13" x14ac:dyDescent="0.2">
      <c r="A4" s="2" t="s">
        <v>1</v>
      </c>
      <c r="B4" s="2">
        <v>120000000000</v>
      </c>
      <c r="C4" s="2">
        <v>1</v>
      </c>
      <c r="F4">
        <v>1</v>
      </c>
      <c r="G4" s="6">
        <f t="shared" si="0"/>
        <v>9.029438001784122</v>
      </c>
      <c r="H4" s="4">
        <f t="shared" si="1"/>
        <v>9.0294380017778515</v>
      </c>
      <c r="I4" t="str">
        <f t="shared" si="2"/>
        <v>no</v>
      </c>
      <c r="K4" t="s">
        <v>18</v>
      </c>
      <c r="L4">
        <f>L5*100</f>
        <v>10</v>
      </c>
    </row>
    <row r="5" spans="1:13" x14ac:dyDescent="0.2">
      <c r="A5" s="2" t="s">
        <v>3</v>
      </c>
      <c r="B5" s="2">
        <v>1000000000</v>
      </c>
      <c r="C5" s="2">
        <v>2</v>
      </c>
      <c r="F5">
        <v>5</v>
      </c>
      <c r="G5" s="6">
        <f t="shared" si="0"/>
        <v>9.029438001784122</v>
      </c>
      <c r="H5" s="4">
        <f t="shared" si="1"/>
        <v>9.0294380017778515</v>
      </c>
      <c r="I5" t="str">
        <f t="shared" si="2"/>
        <v>no</v>
      </c>
      <c r="K5" t="s">
        <v>19</v>
      </c>
      <c r="L5">
        <v>0.1</v>
      </c>
    </row>
    <row r="6" spans="1:13" x14ac:dyDescent="0.2">
      <c r="A6" s="2" t="s">
        <v>4</v>
      </c>
      <c r="B6" s="2">
        <f>10^12</f>
        <v>1000000000000</v>
      </c>
      <c r="C6" s="2">
        <v>10</v>
      </c>
      <c r="F6">
        <v>10</v>
      </c>
      <c r="G6" s="6">
        <f t="shared" si="0"/>
        <v>9.029438001784122</v>
      </c>
      <c r="H6" s="4">
        <f t="shared" si="1"/>
        <v>9.0294380017778515</v>
      </c>
      <c r="I6" t="str">
        <f t="shared" si="2"/>
        <v>no</v>
      </c>
    </row>
    <row r="7" spans="1:13" x14ac:dyDescent="0.2">
      <c r="A7" s="3" t="s">
        <v>8</v>
      </c>
      <c r="B7" s="3"/>
      <c r="C7" s="3">
        <f>((C4*B4)+(C5*B5)+(C6*B6))/B8</f>
        <v>9.029438001784122</v>
      </c>
      <c r="F7">
        <v>50</v>
      </c>
      <c r="G7" s="6">
        <f t="shared" si="0"/>
        <v>9.029438001784122</v>
      </c>
      <c r="H7" s="4">
        <f t="shared" si="1"/>
        <v>9.0294380017778515</v>
      </c>
      <c r="I7" t="str">
        <f t="shared" si="2"/>
        <v>no</v>
      </c>
      <c r="K7" t="s">
        <v>20</v>
      </c>
      <c r="L7">
        <f>L4*(1-EXP(L2/(-1*F42)))</f>
        <v>4.2527991826047939E-2</v>
      </c>
    </row>
    <row r="8" spans="1:13" x14ac:dyDescent="0.2">
      <c r="A8" s="3" t="s">
        <v>5</v>
      </c>
      <c r="B8" s="3">
        <f>SUM(B4:B6)</f>
        <v>1121000000000</v>
      </c>
      <c r="C8" s="3"/>
      <c r="F8">
        <v>100</v>
      </c>
      <c r="G8" s="6">
        <f t="shared" si="0"/>
        <v>9.029438001784122</v>
      </c>
      <c r="H8" s="4">
        <f t="shared" si="1"/>
        <v>9.0294380017778515</v>
      </c>
      <c r="I8" t="str">
        <f t="shared" si="2"/>
        <v>no</v>
      </c>
    </row>
    <row r="9" spans="1:13" x14ac:dyDescent="0.2">
      <c r="F9">
        <v>1000</v>
      </c>
      <c r="G9" s="6">
        <f t="shared" si="0"/>
        <v>9.029438001784122</v>
      </c>
      <c r="H9" s="4">
        <f t="shared" si="1"/>
        <v>9.0294380017778515</v>
      </c>
      <c r="I9" t="str">
        <f t="shared" si="2"/>
        <v>no</v>
      </c>
      <c r="K9" t="s">
        <v>21</v>
      </c>
      <c r="L9" t="s">
        <v>22</v>
      </c>
      <c r="M9" t="s">
        <v>23</v>
      </c>
    </row>
    <row r="10" spans="1:13" x14ac:dyDescent="0.2">
      <c r="A10" s="19" t="s">
        <v>7</v>
      </c>
      <c r="B10" s="19"/>
      <c r="C10" s="19"/>
      <c r="E10">
        <v>4</v>
      </c>
      <c r="F10">
        <f>10^E10</f>
        <v>10000</v>
      </c>
      <c r="G10" s="6">
        <f t="shared" si="0"/>
        <v>9.029438001784122</v>
      </c>
      <c r="H10" s="4">
        <f t="shared" si="1"/>
        <v>9.0294380017778515</v>
      </c>
      <c r="I10" t="str">
        <f t="shared" si="2"/>
        <v>no</v>
      </c>
      <c r="K10">
        <f>L2*10</f>
        <v>100000000000</v>
      </c>
      <c r="L10" t="str">
        <f>IF(L$5*(1-EXP(-1*K10/F$42))&gt;L$7,"yes","no")</f>
        <v>no</v>
      </c>
      <c r="M10">
        <f>K10/L$2</f>
        <v>10</v>
      </c>
    </row>
    <row r="11" spans="1:13" x14ac:dyDescent="0.2">
      <c r="A11" s="4" t="s">
        <v>1</v>
      </c>
      <c r="B11" s="4">
        <f>B4</f>
        <v>120000000000</v>
      </c>
      <c r="C11" s="4">
        <f>C4</f>
        <v>1</v>
      </c>
      <c r="E11">
        <v>5</v>
      </c>
      <c r="F11">
        <f t="shared" ref="F11:F45" si="3">10^E11</f>
        <v>100000</v>
      </c>
      <c r="G11" s="6">
        <f t="shared" si="0"/>
        <v>9.029438001784122</v>
      </c>
      <c r="H11" s="4">
        <f t="shared" si="1"/>
        <v>9.0294380017778515</v>
      </c>
      <c r="I11" t="str">
        <f t="shared" si="2"/>
        <v>no</v>
      </c>
      <c r="K11">
        <f>K10*10</f>
        <v>1000000000000</v>
      </c>
      <c r="L11" t="str">
        <f t="shared" ref="L11:L31" si="4">IF(L$5*(1-EXP(-1*K11/F$42))&gt;L$7,"yes","no")</f>
        <v>no</v>
      </c>
      <c r="M11">
        <f t="shared" ref="M11:M14" si="5">K11/L$2</f>
        <v>100</v>
      </c>
    </row>
    <row r="12" spans="1:13" x14ac:dyDescent="0.2">
      <c r="A12" s="4" t="s">
        <v>3</v>
      </c>
      <c r="B12" s="4">
        <f>B5+1</f>
        <v>1000000001</v>
      </c>
      <c r="C12" s="4">
        <f>C5</f>
        <v>2</v>
      </c>
      <c r="E12">
        <v>6</v>
      </c>
      <c r="F12">
        <f t="shared" si="3"/>
        <v>1000000</v>
      </c>
      <c r="G12" s="6">
        <f t="shared" si="0"/>
        <v>9.029438001784122</v>
      </c>
      <c r="H12" s="4">
        <f t="shared" si="1"/>
        <v>9.0294380017778515</v>
      </c>
      <c r="I12" t="str">
        <f t="shared" si="2"/>
        <v>no</v>
      </c>
      <c r="K12" s="9">
        <f>K11*1.2996</f>
        <v>1299600000000</v>
      </c>
      <c r="L12" s="9" t="str">
        <f t="shared" si="4"/>
        <v>yes</v>
      </c>
      <c r="M12">
        <f t="shared" si="5"/>
        <v>129.96</v>
      </c>
    </row>
    <row r="13" spans="1:13" x14ac:dyDescent="0.2">
      <c r="A13" s="4" t="s">
        <v>4</v>
      </c>
      <c r="B13" s="4">
        <f>B6</f>
        <v>1000000000000</v>
      </c>
      <c r="C13" s="4">
        <f>C6</f>
        <v>10</v>
      </c>
      <c r="E13">
        <v>7</v>
      </c>
      <c r="F13">
        <f t="shared" si="3"/>
        <v>10000000</v>
      </c>
      <c r="G13" s="6">
        <f t="shared" si="0"/>
        <v>9.029438001784122</v>
      </c>
      <c r="H13" s="4">
        <f t="shared" si="1"/>
        <v>9.0294380017778515</v>
      </c>
      <c r="I13" t="str">
        <f t="shared" si="2"/>
        <v>no</v>
      </c>
      <c r="K13">
        <f>K11*10</f>
        <v>10000000000000</v>
      </c>
      <c r="L13" t="str">
        <f t="shared" si="4"/>
        <v>yes</v>
      </c>
      <c r="M13">
        <f t="shared" si="5"/>
        <v>1000</v>
      </c>
    </row>
    <row r="14" spans="1:13" x14ac:dyDescent="0.2">
      <c r="A14" s="5" t="s">
        <v>8</v>
      </c>
      <c r="B14" s="5"/>
      <c r="C14" s="5">
        <f>((C11*B11)+(C12*B12)+(C13*B13))/B15</f>
        <v>9.0294380017778515</v>
      </c>
      <c r="E14">
        <v>8</v>
      </c>
      <c r="F14">
        <f t="shared" si="3"/>
        <v>100000000</v>
      </c>
      <c r="G14" s="6">
        <f t="shared" si="0"/>
        <v>9.029438001784122</v>
      </c>
      <c r="H14" s="4">
        <f t="shared" si="1"/>
        <v>9.0294380017778515</v>
      </c>
      <c r="I14" t="str">
        <f t="shared" si="2"/>
        <v>no</v>
      </c>
      <c r="K14">
        <f t="shared" ref="K14:K31" si="6">K13*10</f>
        <v>100000000000000</v>
      </c>
      <c r="L14" t="str">
        <f t="shared" si="4"/>
        <v>yes</v>
      </c>
      <c r="M14">
        <f t="shared" si="5"/>
        <v>10000</v>
      </c>
    </row>
    <row r="15" spans="1:13" x14ac:dyDescent="0.2">
      <c r="A15" s="5" t="s">
        <v>5</v>
      </c>
      <c r="B15" s="5">
        <f>SUM(B11:B13)</f>
        <v>1121000000001</v>
      </c>
      <c r="C15" s="5"/>
      <c r="E15">
        <v>9</v>
      </c>
      <c r="F15">
        <f t="shared" si="3"/>
        <v>1000000000</v>
      </c>
      <c r="G15" s="6">
        <f t="shared" si="0"/>
        <v>9.029438001784122</v>
      </c>
      <c r="H15" s="4">
        <f t="shared" si="1"/>
        <v>9.0294380017778515</v>
      </c>
      <c r="I15" t="str">
        <f t="shared" si="2"/>
        <v>no</v>
      </c>
      <c r="K15">
        <f t="shared" si="6"/>
        <v>1000000000000000</v>
      </c>
      <c r="L15" t="str">
        <f t="shared" si="4"/>
        <v>yes</v>
      </c>
    </row>
    <row r="16" spans="1:13" x14ac:dyDescent="0.2">
      <c r="E16">
        <v>10</v>
      </c>
      <c r="F16">
        <f t="shared" si="3"/>
        <v>10000000000</v>
      </c>
      <c r="G16" s="6">
        <f t="shared" si="0"/>
        <v>9.029438001784122</v>
      </c>
      <c r="H16" s="4">
        <f t="shared" si="1"/>
        <v>9.0294380017778515</v>
      </c>
      <c r="I16" t="str">
        <f t="shared" si="2"/>
        <v>no</v>
      </c>
      <c r="K16">
        <f t="shared" si="6"/>
        <v>1E+16</v>
      </c>
      <c r="L16" t="str">
        <f t="shared" si="4"/>
        <v>yes</v>
      </c>
    </row>
    <row r="17" spans="5:12" x14ac:dyDescent="0.2">
      <c r="E17">
        <v>11</v>
      </c>
      <c r="F17">
        <f t="shared" si="3"/>
        <v>100000000000</v>
      </c>
      <c r="G17" s="6">
        <f t="shared" si="0"/>
        <v>9.0293157600285898</v>
      </c>
      <c r="H17" s="4">
        <f t="shared" si="1"/>
        <v>9.0293157600223211</v>
      </c>
      <c r="I17" t="str">
        <f t="shared" si="2"/>
        <v>no</v>
      </c>
      <c r="K17">
        <f t="shared" si="6"/>
        <v>1E+17</v>
      </c>
      <c r="L17" t="str">
        <f t="shared" si="4"/>
        <v>yes</v>
      </c>
    </row>
    <row r="18" spans="5:12" x14ac:dyDescent="0.2">
      <c r="E18">
        <v>12</v>
      </c>
      <c r="F18">
        <f t="shared" si="3"/>
        <v>1000000000000</v>
      </c>
      <c r="G18" s="6">
        <f t="shared" si="0"/>
        <v>6.0862594756066235</v>
      </c>
      <c r="H18" s="4">
        <f t="shared" si="1"/>
        <v>6.0862594756053401</v>
      </c>
      <c r="I18" t="str">
        <f t="shared" si="2"/>
        <v>no</v>
      </c>
      <c r="K18">
        <f t="shared" si="6"/>
        <v>1E+18</v>
      </c>
      <c r="L18" t="str">
        <f t="shared" si="4"/>
        <v>yes</v>
      </c>
    </row>
    <row r="19" spans="5:12" x14ac:dyDescent="0.2">
      <c r="E19">
        <v>13</v>
      </c>
      <c r="F19">
        <f t="shared" si="3"/>
        <v>10000000000000</v>
      </c>
      <c r="G19" s="6">
        <f t="shared" si="0"/>
        <v>0.95752803919068152</v>
      </c>
      <c r="H19" s="4">
        <f t="shared" si="1"/>
        <v>0.95752803919082363</v>
      </c>
      <c r="I19" t="str">
        <f t="shared" si="2"/>
        <v>yes</v>
      </c>
      <c r="K19">
        <f t="shared" si="6"/>
        <v>1E+19</v>
      </c>
      <c r="L19" t="str">
        <f t="shared" si="4"/>
        <v>yes</v>
      </c>
    </row>
    <row r="20" spans="5:12" x14ac:dyDescent="0.2">
      <c r="E20">
        <v>14</v>
      </c>
      <c r="F20">
        <f t="shared" si="3"/>
        <v>100000000000000</v>
      </c>
      <c r="G20" s="6">
        <f t="shared" si="0"/>
        <v>0.10065477592549248</v>
      </c>
      <c r="H20" s="4">
        <f t="shared" si="1"/>
        <v>0.10065477592551281</v>
      </c>
      <c r="I20" t="str">
        <f t="shared" si="2"/>
        <v>yes</v>
      </c>
      <c r="K20">
        <f t="shared" si="6"/>
        <v>1E+20</v>
      </c>
      <c r="L20" t="str">
        <f t="shared" si="4"/>
        <v>yes</v>
      </c>
    </row>
    <row r="21" spans="5:12" x14ac:dyDescent="0.2">
      <c r="E21">
        <v>15</v>
      </c>
      <c r="F21">
        <f t="shared" si="3"/>
        <v>1000000000000000</v>
      </c>
      <c r="G21" s="6">
        <f t="shared" si="0"/>
        <v>1.0116328738359492E-2</v>
      </c>
      <c r="H21" s="4">
        <f t="shared" si="1"/>
        <v>1.0116328738361489E-2</v>
      </c>
      <c r="I21" t="str">
        <f t="shared" si="2"/>
        <v>yes</v>
      </c>
      <c r="K21">
        <f t="shared" si="6"/>
        <v>1E+21</v>
      </c>
      <c r="L21" t="str">
        <f t="shared" si="4"/>
        <v>yes</v>
      </c>
    </row>
    <row r="22" spans="5:12" x14ac:dyDescent="0.2">
      <c r="E22">
        <v>16</v>
      </c>
      <c r="F22">
        <f t="shared" si="3"/>
        <v>1E+16</v>
      </c>
      <c r="G22" s="6">
        <f t="shared" si="0"/>
        <v>1.01214326831015E-3</v>
      </c>
      <c r="H22" s="4">
        <f t="shared" si="1"/>
        <v>1.0121432683104497E-3</v>
      </c>
      <c r="I22" t="str">
        <f t="shared" si="2"/>
        <v>yes</v>
      </c>
      <c r="K22">
        <f t="shared" si="6"/>
        <v>1E+22</v>
      </c>
      <c r="L22" t="str">
        <f t="shared" si="4"/>
        <v>yes</v>
      </c>
    </row>
    <row r="23" spans="5:12" x14ac:dyDescent="0.2">
      <c r="E23">
        <v>17</v>
      </c>
      <c r="F23">
        <f t="shared" si="3"/>
        <v>1E+17</v>
      </c>
      <c r="G23" s="6">
        <f t="shared" si="0"/>
        <v>1.0121943266405272E-4</v>
      </c>
      <c r="H23" s="4">
        <f t="shared" si="1"/>
        <v>1.0121943266398244E-4</v>
      </c>
      <c r="I23" t="str">
        <f t="shared" si="2"/>
        <v>no</v>
      </c>
      <c r="K23">
        <f t="shared" si="6"/>
        <v>9.9999999999999992E+22</v>
      </c>
      <c r="L23" t="str">
        <f t="shared" si="4"/>
        <v>yes</v>
      </c>
    </row>
    <row r="24" spans="5:12" x14ac:dyDescent="0.2">
      <c r="E24">
        <v>18</v>
      </c>
      <c r="F24">
        <f t="shared" si="3"/>
        <v>1E+18</v>
      </c>
      <c r="G24" s="6">
        <f t="shared" si="0"/>
        <v>1.0121994326461901E-5</v>
      </c>
      <c r="H24" s="4">
        <f t="shared" si="1"/>
        <v>1.0121994326454873E-5</v>
      </c>
      <c r="I24" t="str">
        <f t="shared" si="2"/>
        <v>no</v>
      </c>
      <c r="K24">
        <f t="shared" si="6"/>
        <v>9.9999999999999998E+23</v>
      </c>
      <c r="L24" t="str">
        <f t="shared" si="4"/>
        <v>yes</v>
      </c>
    </row>
    <row r="25" spans="5:12" x14ac:dyDescent="0.2">
      <c r="E25">
        <v>19</v>
      </c>
      <c r="F25">
        <f t="shared" si="3"/>
        <v>1E+19</v>
      </c>
      <c r="G25" s="6">
        <f t="shared" si="0"/>
        <v>1.0121999434041441E-6</v>
      </c>
      <c r="H25" s="4">
        <f t="shared" si="1"/>
        <v>1.0121999434034411E-6</v>
      </c>
      <c r="I25" t="str">
        <f t="shared" si="2"/>
        <v>no</v>
      </c>
      <c r="K25">
        <f t="shared" si="6"/>
        <v>9.9999999999999988E+24</v>
      </c>
      <c r="L25" t="str">
        <f t="shared" si="4"/>
        <v>yes</v>
      </c>
    </row>
    <row r="26" spans="5:12" x14ac:dyDescent="0.2">
      <c r="E26">
        <v>12.1</v>
      </c>
      <c r="F26">
        <f t="shared" si="3"/>
        <v>1258925411794.1692</v>
      </c>
      <c r="G26" s="6">
        <f t="shared" si="0"/>
        <v>5.3230857308072075</v>
      </c>
      <c r="H26" s="4">
        <f t="shared" si="1"/>
        <v>5.3230857308064552</v>
      </c>
      <c r="I26" t="str">
        <f t="shared" si="2"/>
        <v>no</v>
      </c>
      <c r="K26">
        <f t="shared" si="6"/>
        <v>9.9999999999999988E+25</v>
      </c>
      <c r="L26" t="str">
        <f t="shared" si="4"/>
        <v>yes</v>
      </c>
    </row>
    <row r="27" spans="5:12" x14ac:dyDescent="0.2">
      <c r="E27">
        <v>12.2</v>
      </c>
      <c r="F27">
        <f t="shared" si="3"/>
        <v>1584893192461.1145</v>
      </c>
      <c r="G27" s="6">
        <f t="shared" si="0"/>
        <v>4.5781791441006563</v>
      </c>
      <c r="H27" s="4">
        <f t="shared" si="1"/>
        <v>4.5781791441002859</v>
      </c>
      <c r="I27" t="str">
        <f t="shared" si="2"/>
        <v>no</v>
      </c>
      <c r="K27">
        <f t="shared" si="6"/>
        <v>9.9999999999999988E+26</v>
      </c>
      <c r="L27" t="str">
        <f t="shared" si="4"/>
        <v>yes</v>
      </c>
    </row>
    <row r="28" spans="5:12" x14ac:dyDescent="0.2">
      <c r="E28">
        <v>12.3</v>
      </c>
      <c r="F28">
        <f t="shared" si="3"/>
        <v>1995262314968.8862</v>
      </c>
      <c r="G28" s="6">
        <f t="shared" si="0"/>
        <v>3.8811757041324446</v>
      </c>
      <c r="H28" s="4">
        <f t="shared" si="1"/>
        <v>3.8811757041323287</v>
      </c>
      <c r="I28" t="str">
        <f t="shared" si="2"/>
        <v>no</v>
      </c>
      <c r="K28">
        <f t="shared" si="6"/>
        <v>9.9999999999999996E+27</v>
      </c>
      <c r="L28" t="str">
        <f t="shared" si="4"/>
        <v>yes</v>
      </c>
    </row>
    <row r="29" spans="5:12" x14ac:dyDescent="0.2">
      <c r="E29">
        <v>12.4</v>
      </c>
      <c r="F29">
        <f t="shared" si="3"/>
        <v>2511886431509.5859</v>
      </c>
      <c r="G29" s="6">
        <f t="shared" si="0"/>
        <v>3.2505458763546033</v>
      </c>
      <c r="H29" s="4">
        <f t="shared" si="1"/>
        <v>3.2505458763546469</v>
      </c>
      <c r="I29" t="str">
        <f t="shared" si="2"/>
        <v>yes</v>
      </c>
      <c r="K29">
        <f t="shared" si="6"/>
        <v>9.9999999999999991E+28</v>
      </c>
      <c r="L29" t="str">
        <f t="shared" si="4"/>
        <v>yes</v>
      </c>
    </row>
    <row r="30" spans="5:12" x14ac:dyDescent="0.2">
      <c r="E30">
        <v>12.31</v>
      </c>
      <c r="F30">
        <f t="shared" si="3"/>
        <v>2041737944669.5359</v>
      </c>
      <c r="G30" s="6">
        <f t="shared" si="0"/>
        <v>3.814912629995368</v>
      </c>
      <c r="H30" s="4">
        <f t="shared" si="1"/>
        <v>3.8149126299952729</v>
      </c>
      <c r="I30" t="str">
        <f t="shared" si="2"/>
        <v>no</v>
      </c>
      <c r="K30">
        <f t="shared" si="6"/>
        <v>9.9999999999999988E+29</v>
      </c>
      <c r="L30" t="str">
        <f t="shared" si="4"/>
        <v>yes</v>
      </c>
    </row>
    <row r="31" spans="5:12" x14ac:dyDescent="0.2">
      <c r="E31">
        <f>E30+0.01</f>
        <v>12.32</v>
      </c>
      <c r="F31">
        <f t="shared" si="3"/>
        <v>2089296130854.0459</v>
      </c>
      <c r="G31" s="6">
        <f t="shared" si="0"/>
        <v>3.7493339980125269</v>
      </c>
      <c r="H31" s="4">
        <f t="shared" si="1"/>
        <v>3.7493339980124505</v>
      </c>
      <c r="I31" t="str">
        <f t="shared" si="2"/>
        <v>no</v>
      </c>
      <c r="K31">
        <f t="shared" si="6"/>
        <v>9.9999999999999985E+30</v>
      </c>
      <c r="L31" t="str">
        <f t="shared" si="4"/>
        <v>yes</v>
      </c>
    </row>
    <row r="32" spans="5:12" x14ac:dyDescent="0.2">
      <c r="E32">
        <f t="shared" ref="E32:E38" si="7">E31+0.01</f>
        <v>12.33</v>
      </c>
      <c r="F32">
        <f t="shared" si="3"/>
        <v>2137962089502.2385</v>
      </c>
      <c r="G32" s="6">
        <f t="shared" si="0"/>
        <v>3.6844514132173023</v>
      </c>
      <c r="H32" s="4">
        <f t="shared" si="1"/>
        <v>3.6844514132172428</v>
      </c>
      <c r="I32" t="str">
        <f t="shared" si="2"/>
        <v>no</v>
      </c>
    </row>
    <row r="33" spans="3:9" x14ac:dyDescent="0.2">
      <c r="E33">
        <f t="shared" si="7"/>
        <v>12.34</v>
      </c>
      <c r="F33">
        <f t="shared" si="3"/>
        <v>2187761623949.5588</v>
      </c>
      <c r="G33" s="6">
        <f t="shared" si="0"/>
        <v>3.6202755386538144</v>
      </c>
      <c r="H33" s="4">
        <f t="shared" si="1"/>
        <v>3.6202755386537722</v>
      </c>
      <c r="I33" t="str">
        <f t="shared" si="2"/>
        <v>no</v>
      </c>
    </row>
    <row r="34" spans="3:9" x14ac:dyDescent="0.2">
      <c r="E34">
        <f t="shared" si="7"/>
        <v>12.35</v>
      </c>
      <c r="F34">
        <f t="shared" si="3"/>
        <v>2238721138568.3457</v>
      </c>
      <c r="G34" s="6">
        <f t="shared" si="0"/>
        <v>3.5568161197210895</v>
      </c>
      <c r="H34" s="4">
        <f t="shared" si="1"/>
        <v>3.5568161197210646</v>
      </c>
      <c r="I34" t="str">
        <f t="shared" si="2"/>
        <v>no</v>
      </c>
    </row>
    <row r="35" spans="3:9" x14ac:dyDescent="0.2">
      <c r="E35">
        <f t="shared" si="7"/>
        <v>12.36</v>
      </c>
      <c r="F35">
        <f t="shared" si="3"/>
        <v>2290867652767.7793</v>
      </c>
      <c r="G35" s="6">
        <f t="shared" ref="G35:G44" si="8">C$7*(1-EXP(B$8/(-1*$F35)))</f>
        <v>3.4940820090252656</v>
      </c>
      <c r="H35" s="4">
        <f t="shared" ref="H35:H44" si="9">C$14*(1-EXP(B$15/(-1*$F35)))</f>
        <v>3.4940820090252549</v>
      </c>
      <c r="I35" t="str">
        <f t="shared" ref="I35:I44" si="10">IF(H35&gt;G35,"yes","no")</f>
        <v>no</v>
      </c>
    </row>
    <row r="36" spans="3:9" x14ac:dyDescent="0.2">
      <c r="E36">
        <f t="shared" si="7"/>
        <v>12.37</v>
      </c>
      <c r="F36">
        <f t="shared" si="3"/>
        <v>2344228815319.9282</v>
      </c>
      <c r="G36" s="6">
        <f t="shared" si="8"/>
        <v>3.4320811916459686</v>
      </c>
      <c r="H36" s="4">
        <f t="shared" si="9"/>
        <v>3.4320811916459721</v>
      </c>
      <c r="I36" t="str">
        <f t="shared" si="10"/>
        <v>no</v>
      </c>
    </row>
    <row r="37" spans="3:9" x14ac:dyDescent="0.2">
      <c r="E37">
        <f t="shared" si="7"/>
        <v>12.379999999999999</v>
      </c>
      <c r="F37">
        <f t="shared" si="3"/>
        <v>2398832919019.4878</v>
      </c>
      <c r="G37" s="6">
        <f t="shared" si="8"/>
        <v>3.3708208107282918</v>
      </c>
      <c r="H37" s="4">
        <f t="shared" si="9"/>
        <v>3.3708208107283095</v>
      </c>
      <c r="I37" t="str">
        <f t="shared" si="10"/>
        <v>yes</v>
      </c>
    </row>
    <row r="38" spans="3:9" x14ac:dyDescent="0.2">
      <c r="E38">
        <f t="shared" si="7"/>
        <v>12.389999999999999</v>
      </c>
      <c r="F38">
        <f t="shared" si="3"/>
        <v>2454708915685.0278</v>
      </c>
      <c r="G38" s="6">
        <f t="shared" si="8"/>
        <v>3.3103071933169654</v>
      </c>
      <c r="H38" s="4">
        <f t="shared" si="9"/>
        <v>3.3103071933169965</v>
      </c>
      <c r="I38" t="str">
        <f t="shared" si="10"/>
        <v>yes</v>
      </c>
    </row>
    <row r="39" spans="3:9" x14ac:dyDescent="0.2">
      <c r="E39">
        <v>12.370100000000001</v>
      </c>
      <c r="F39">
        <f t="shared" si="3"/>
        <v>2344768656101.4863</v>
      </c>
      <c r="G39" s="6">
        <f t="shared" si="8"/>
        <v>3.431464911464309</v>
      </c>
      <c r="H39" s="4">
        <f t="shared" si="9"/>
        <v>3.431464911464313</v>
      </c>
      <c r="I39" t="str">
        <f t="shared" si="10"/>
        <v>no</v>
      </c>
    </row>
    <row r="40" spans="3:9" x14ac:dyDescent="0.2">
      <c r="E40">
        <v>12.370200000000001</v>
      </c>
      <c r="F40">
        <f t="shared" si="3"/>
        <v>2345308621200.2822</v>
      </c>
      <c r="G40" s="6">
        <f t="shared" si="8"/>
        <v>3.4308487053398298</v>
      </c>
      <c r="H40" s="4">
        <f t="shared" si="9"/>
        <v>3.4308487053398342</v>
      </c>
      <c r="I40" t="str">
        <f t="shared" si="10"/>
        <v>no</v>
      </c>
    </row>
    <row r="41" spans="3:9" x14ac:dyDescent="0.2">
      <c r="E41">
        <f>E40+0.0001</f>
        <v>12.3703</v>
      </c>
      <c r="F41">
        <f t="shared" si="3"/>
        <v>2345848710644.96</v>
      </c>
      <c r="G41" s="6">
        <f t="shared" si="8"/>
        <v>3.4302325732792291</v>
      </c>
      <c r="H41" s="4">
        <f t="shared" si="9"/>
        <v>3.4302325732792336</v>
      </c>
      <c r="I41" t="str">
        <f t="shared" si="10"/>
        <v>no</v>
      </c>
    </row>
    <row r="42" spans="3:9" x14ac:dyDescent="0.2">
      <c r="C42" s="8" t="s">
        <v>14</v>
      </c>
      <c r="E42">
        <f>E41+0.0001</f>
        <v>12.3704</v>
      </c>
      <c r="F42" s="7">
        <f t="shared" si="3"/>
        <v>2346388924464.1387</v>
      </c>
      <c r="G42" s="6">
        <f t="shared" si="8"/>
        <v>3.4296165152892337</v>
      </c>
      <c r="H42" s="4">
        <f t="shared" si="9"/>
        <v>3.4296165152892382</v>
      </c>
      <c r="I42" t="str">
        <f t="shared" si="10"/>
        <v>yes</v>
      </c>
    </row>
    <row r="43" spans="3:9" x14ac:dyDescent="0.2">
      <c r="E43">
        <f>E42+0.0001</f>
        <v>12.3705</v>
      </c>
      <c r="F43">
        <f t="shared" si="3"/>
        <v>2346929262686.4678</v>
      </c>
      <c r="G43" s="6">
        <f t="shared" si="8"/>
        <v>3.4290005313765337</v>
      </c>
      <c r="H43" s="4">
        <f t="shared" si="9"/>
        <v>3.4290005313765382</v>
      </c>
      <c r="I43" t="str">
        <f t="shared" si="10"/>
        <v>yes</v>
      </c>
    </row>
    <row r="44" spans="3:9" x14ac:dyDescent="0.2">
      <c r="E44">
        <f>E43+0.0001</f>
        <v>12.3706</v>
      </c>
      <c r="F44">
        <f t="shared" si="3"/>
        <v>2347469725340.604</v>
      </c>
      <c r="G44" s="6">
        <f t="shared" si="8"/>
        <v>3.4283846215478113</v>
      </c>
      <c r="H44" s="4">
        <f t="shared" si="9"/>
        <v>3.4283846215478162</v>
      </c>
      <c r="I44" t="str">
        <f t="shared" si="10"/>
        <v>yes</v>
      </c>
    </row>
    <row r="45" spans="3:9" x14ac:dyDescent="0.2">
      <c r="E45">
        <f>E44+0.0001</f>
        <v>12.370699999999999</v>
      </c>
      <c r="F45">
        <f t="shared" si="3"/>
        <v>2348010312455.1855</v>
      </c>
      <c r="G45" s="6">
        <f t="shared" ref="G45" si="11">C$7*(1-EXP(B$8/(-1*$F45)))</f>
        <v>3.427768785809771</v>
      </c>
      <c r="H45" s="4">
        <f t="shared" ref="H45" si="12">C$14*(1-EXP(B$15/(-1*$F45)))</f>
        <v>3.4277687858097763</v>
      </c>
      <c r="I45" t="str">
        <f t="shared" ref="I45" si="13">IF(H45&gt;G45,"yes","no")</f>
        <v>yes</v>
      </c>
    </row>
  </sheetData>
  <mergeCells count="3">
    <mergeCell ref="A3:C3"/>
    <mergeCell ref="A10:C10"/>
    <mergeCell ref="K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A1B4-44FE-634B-8087-B596A60E0CF9}">
  <dimension ref="A1:M51"/>
  <sheetViews>
    <sheetView zoomScaleNormal="150" zoomScaleSheetLayoutView="100" workbookViewId="0"/>
  </sheetViews>
  <sheetFormatPr baseColWidth="10" defaultColWidth="8.83203125" defaultRowHeight="15" x14ac:dyDescent="0.2"/>
  <cols>
    <col min="1" max="1" width="24.33203125" customWidth="1"/>
    <col min="2" max="2" width="24" customWidth="1"/>
    <col min="3" max="3" width="30" bestFit="1" customWidth="1"/>
    <col min="5" max="5" width="10.83203125" bestFit="1" customWidth="1"/>
    <col min="6" max="6" width="24.83203125" customWidth="1"/>
    <col min="7" max="7" width="20.6640625" customWidth="1"/>
    <col min="8" max="8" width="25" customWidth="1"/>
    <col min="9" max="9" width="24.1640625" customWidth="1"/>
    <col min="11" max="11" width="25.1640625" bestFit="1" customWidth="1"/>
    <col min="12" max="12" width="13.6640625" customWidth="1"/>
  </cols>
  <sheetData>
    <row r="1" spans="1:13" x14ac:dyDescent="0.2">
      <c r="A1" s="1" t="s">
        <v>0</v>
      </c>
      <c r="B1" s="1" t="s">
        <v>2</v>
      </c>
      <c r="C1" s="1" t="s">
        <v>13</v>
      </c>
      <c r="F1" s="1" t="s">
        <v>24</v>
      </c>
      <c r="G1" s="1" t="s">
        <v>11</v>
      </c>
      <c r="H1" s="1" t="s">
        <v>12</v>
      </c>
      <c r="I1" s="1" t="s">
        <v>10</v>
      </c>
      <c r="K1" s="20" t="s">
        <v>15</v>
      </c>
      <c r="L1" s="20"/>
    </row>
    <row r="2" spans="1:13" x14ac:dyDescent="0.2">
      <c r="F2">
        <v>0.1</v>
      </c>
      <c r="G2" s="6">
        <f>$C$4*((1-$F2^$B$4)/(1-$F2))+$C$5*((1-$F2^$B$5)/(1-$F2))*($F2^$B$4)+$C$6*((1-$F2^$B$6)/(1-$F2))*($F2^($B$4+$B$5))</f>
        <v>1.1111111111111112</v>
      </c>
      <c r="H2" s="4">
        <f>$C$11*((1-$F2^$B$11)/(1-$F2))+$C$12*((1-$F2^$B$12)/(1-$F2))*($F2^$B$11)+$C$13*((1-$F2^$B$13)/(1-$F2))*($F2^($B$11+$B$12))</f>
        <v>1.1111111111111112</v>
      </c>
      <c r="I2" t="str">
        <f>IF(H2&gt;G2,"yes","no")</f>
        <v>no</v>
      </c>
      <c r="K2" t="s">
        <v>16</v>
      </c>
      <c r="L2">
        <v>10000000000</v>
      </c>
    </row>
    <row r="3" spans="1:13" x14ac:dyDescent="0.2">
      <c r="A3" s="18" t="s">
        <v>6</v>
      </c>
      <c r="B3" s="18"/>
      <c r="C3" s="18"/>
      <c r="F3">
        <f>F2+0.1</f>
        <v>0.2</v>
      </c>
      <c r="G3" s="6">
        <f t="shared" ref="G3:G51" si="0">$C$4*((1-$F3^$B$4)/(1-$F3))+$C$5*((1-$F3^$B$5)/(1-$F3))*($F3^$B$4)+$C$6*((1-$F3^$B$6)/(1-$F3))*($F3^($B$4+$B$5))</f>
        <v>1.25</v>
      </c>
      <c r="H3" s="4">
        <f t="shared" ref="H3:H51" si="1">$C$11*((1-$F3^$B$11)/(1-$F3))+$C$12*((1-$F3^$B$12)/(1-$F3))*($F3^$B$11)+$C$13*((1-$F3^$B$13)/(1-$F3))*($F3^($B$11+$B$12))</f>
        <v>1.25</v>
      </c>
      <c r="I3" t="str">
        <f t="shared" ref="I3:I45" si="2">IF(H3&gt;G3,"yes","no")</f>
        <v>no</v>
      </c>
      <c r="K3" t="s">
        <v>17</v>
      </c>
    </row>
    <row r="4" spans="1:13" x14ac:dyDescent="0.2">
      <c r="A4" s="2" t="s">
        <v>1</v>
      </c>
      <c r="B4" s="2">
        <v>120000000000</v>
      </c>
      <c r="C4" s="2">
        <v>1</v>
      </c>
      <c r="F4">
        <f t="shared" ref="F4:F10" si="3">F3+0.1</f>
        <v>0.30000000000000004</v>
      </c>
      <c r="G4" s="6">
        <f t="shared" si="0"/>
        <v>1.4285714285714286</v>
      </c>
      <c r="H4" s="4">
        <f t="shared" si="1"/>
        <v>1.4285714285714286</v>
      </c>
      <c r="I4" t="str">
        <f t="shared" si="2"/>
        <v>no</v>
      </c>
      <c r="K4" t="s">
        <v>18</v>
      </c>
      <c r="L4">
        <f>L5*100</f>
        <v>10</v>
      </c>
    </row>
    <row r="5" spans="1:13" x14ac:dyDescent="0.2">
      <c r="A5" s="2" t="s">
        <v>3</v>
      </c>
      <c r="B5" s="2">
        <v>1000000000</v>
      </c>
      <c r="C5" s="2">
        <v>2</v>
      </c>
      <c r="F5">
        <f t="shared" si="3"/>
        <v>0.4</v>
      </c>
      <c r="G5" s="6">
        <f t="shared" si="0"/>
        <v>1.6666666666666667</v>
      </c>
      <c r="H5" s="4">
        <f t="shared" si="1"/>
        <v>1.6666666666666667</v>
      </c>
      <c r="I5" t="str">
        <f t="shared" si="2"/>
        <v>no</v>
      </c>
      <c r="K5" t="s">
        <v>19</v>
      </c>
      <c r="L5">
        <v>0.1</v>
      </c>
    </row>
    <row r="6" spans="1:13" x14ac:dyDescent="0.2">
      <c r="A6" s="2" t="s">
        <v>4</v>
      </c>
      <c r="B6" s="2">
        <f>10^12</f>
        <v>1000000000000</v>
      </c>
      <c r="C6" s="2">
        <v>10</v>
      </c>
      <c r="F6">
        <f t="shared" si="3"/>
        <v>0.5</v>
      </c>
      <c r="G6" s="6">
        <f t="shared" si="0"/>
        <v>2</v>
      </c>
      <c r="H6" s="4">
        <f t="shared" si="1"/>
        <v>2</v>
      </c>
      <c r="I6" t="str">
        <f t="shared" si="2"/>
        <v>no</v>
      </c>
    </row>
    <row r="7" spans="1:13" x14ac:dyDescent="0.2">
      <c r="A7" s="3" t="s">
        <v>8</v>
      </c>
      <c r="B7" s="3"/>
      <c r="C7" s="3">
        <f>((C4*B4)+(C5*B5)+(C6*B6))/B8</f>
        <v>9.029438001784122</v>
      </c>
      <c r="F7">
        <f t="shared" si="3"/>
        <v>0.6</v>
      </c>
      <c r="G7" s="6">
        <f t="shared" si="0"/>
        <v>2.5</v>
      </c>
      <c r="H7" s="4">
        <f t="shared" si="1"/>
        <v>2.5</v>
      </c>
      <c r="I7" t="str">
        <f t="shared" si="2"/>
        <v>no</v>
      </c>
      <c r="K7" t="s">
        <v>20</v>
      </c>
      <c r="L7">
        <f>L4*(1-$F$40^L2)/(1-$F$40)</f>
        <v>99888671822.645737</v>
      </c>
    </row>
    <row r="8" spans="1:13" x14ac:dyDescent="0.2">
      <c r="A8" s="3" t="s">
        <v>5</v>
      </c>
      <c r="B8" s="3">
        <f>SUM(B4:B6)</f>
        <v>1121000000000</v>
      </c>
      <c r="C8" s="3"/>
      <c r="F8">
        <f t="shared" si="3"/>
        <v>0.7</v>
      </c>
      <c r="G8" s="6">
        <f t="shared" si="0"/>
        <v>3.333333333333333</v>
      </c>
      <c r="H8" s="4">
        <f t="shared" si="1"/>
        <v>3.333333333333333</v>
      </c>
      <c r="I8" t="str">
        <f t="shared" si="2"/>
        <v>no</v>
      </c>
    </row>
    <row r="9" spans="1:13" x14ac:dyDescent="0.2">
      <c r="F9">
        <f t="shared" si="3"/>
        <v>0.79999999999999993</v>
      </c>
      <c r="G9" s="6">
        <f t="shared" si="0"/>
        <v>4.9999999999999982</v>
      </c>
      <c r="H9" s="4">
        <f t="shared" si="1"/>
        <v>4.9999999999999982</v>
      </c>
      <c r="I9" t="str">
        <f t="shared" si="2"/>
        <v>no</v>
      </c>
      <c r="K9" t="s">
        <v>21</v>
      </c>
      <c r="L9" t="s">
        <v>22</v>
      </c>
      <c r="M9" t="s">
        <v>23</v>
      </c>
    </row>
    <row r="10" spans="1:13" x14ac:dyDescent="0.2">
      <c r="A10" s="19" t="s">
        <v>7</v>
      </c>
      <c r="B10" s="19"/>
      <c r="C10" s="19"/>
      <c r="E10">
        <v>1</v>
      </c>
      <c r="F10">
        <f t="shared" si="3"/>
        <v>0.89999999999999991</v>
      </c>
      <c r="G10" s="6">
        <f t="shared" si="0"/>
        <v>9.9999999999999911</v>
      </c>
      <c r="H10" s="4">
        <f t="shared" si="1"/>
        <v>9.9999999999999911</v>
      </c>
      <c r="I10" t="str">
        <f t="shared" si="2"/>
        <v>no</v>
      </c>
      <c r="K10">
        <f>L2*10</f>
        <v>100000000000</v>
      </c>
      <c r="L10" t="str">
        <f>IF(L$5*(1-$F$40^K10)/(1-$F$40)&gt;L$7,"yes","no")</f>
        <v>no</v>
      </c>
      <c r="M10">
        <f>K10/L$2</f>
        <v>10</v>
      </c>
    </row>
    <row r="11" spans="1:13" x14ac:dyDescent="0.2">
      <c r="A11" s="4" t="s">
        <v>1</v>
      </c>
      <c r="B11" s="4">
        <f>B4</f>
        <v>120000000000</v>
      </c>
      <c r="C11" s="4">
        <f>C4</f>
        <v>1</v>
      </c>
      <c r="E11">
        <v>2</v>
      </c>
      <c r="F11">
        <f>1-10^(-1*E11)</f>
        <v>0.99</v>
      </c>
      <c r="G11" s="6">
        <f t="shared" si="0"/>
        <v>99.999999999999915</v>
      </c>
      <c r="H11" s="4">
        <f t="shared" si="1"/>
        <v>99.999999999999915</v>
      </c>
      <c r="I11" t="str">
        <f t="shared" si="2"/>
        <v>no</v>
      </c>
      <c r="K11">
        <f>K10*10</f>
        <v>1000000000000</v>
      </c>
      <c r="L11" t="str">
        <f t="shared" ref="L11:L31" si="4">IF(L$5*(1-$F$40^K11)/(1-$F$40)&gt;L$7,"yes","no")</f>
        <v>no</v>
      </c>
      <c r="M11">
        <f t="shared" ref="M11:M14" si="5">K11/L$2</f>
        <v>100</v>
      </c>
    </row>
    <row r="12" spans="1:13" x14ac:dyDescent="0.2">
      <c r="A12" s="4" t="s">
        <v>3</v>
      </c>
      <c r="B12" s="4">
        <f>B5+1</f>
        <v>1000000001</v>
      </c>
      <c r="C12" s="4">
        <f>C5</f>
        <v>2</v>
      </c>
      <c r="E12">
        <v>3</v>
      </c>
      <c r="F12">
        <f t="shared" ref="F12:F51" si="6">1-10^(-1*E12)</f>
        <v>0.999</v>
      </c>
      <c r="G12" s="6">
        <f t="shared" si="0"/>
        <v>999.99999999999909</v>
      </c>
      <c r="H12" s="4">
        <f t="shared" si="1"/>
        <v>999.99999999999909</v>
      </c>
      <c r="I12" t="str">
        <f t="shared" si="2"/>
        <v>no</v>
      </c>
      <c r="K12" s="9">
        <f>K11*1.12995</f>
        <v>1129950000000</v>
      </c>
      <c r="L12" t="str">
        <f t="shared" si="4"/>
        <v>yes</v>
      </c>
      <c r="M12">
        <f t="shared" si="5"/>
        <v>112.995</v>
      </c>
    </row>
    <row r="13" spans="1:13" x14ac:dyDescent="0.2">
      <c r="A13" s="4" t="s">
        <v>4</v>
      </c>
      <c r="B13" s="4">
        <f>B6</f>
        <v>1000000000000</v>
      </c>
      <c r="C13" s="4">
        <f>C6</f>
        <v>10</v>
      </c>
      <c r="E13">
        <v>4</v>
      </c>
      <c r="F13">
        <f t="shared" si="6"/>
        <v>0.99990000000000001</v>
      </c>
      <c r="G13" s="6">
        <f t="shared" si="0"/>
        <v>10000.0000000011</v>
      </c>
      <c r="H13" s="4">
        <f t="shared" si="1"/>
        <v>10000.0000000011</v>
      </c>
      <c r="I13" t="str">
        <f t="shared" si="2"/>
        <v>no</v>
      </c>
      <c r="K13">
        <f>K11*10</f>
        <v>10000000000000</v>
      </c>
      <c r="L13" t="str">
        <f t="shared" si="4"/>
        <v>yes</v>
      </c>
      <c r="M13">
        <f t="shared" si="5"/>
        <v>1000</v>
      </c>
    </row>
    <row r="14" spans="1:13" x14ac:dyDescent="0.2">
      <c r="A14" s="5" t="s">
        <v>8</v>
      </c>
      <c r="B14" s="5"/>
      <c r="C14" s="5">
        <f>((C11*B11)+(C12*B12)+(C13*B13))/B15</f>
        <v>9.0294380017778515</v>
      </c>
      <c r="E14">
        <v>5</v>
      </c>
      <c r="F14">
        <f t="shared" si="6"/>
        <v>0.99999000000000005</v>
      </c>
      <c r="G14" s="6">
        <f t="shared" si="0"/>
        <v>100000.0000004551</v>
      </c>
      <c r="H14" s="4">
        <f t="shared" si="1"/>
        <v>100000.0000004551</v>
      </c>
      <c r="I14" t="str">
        <f t="shared" si="2"/>
        <v>no</v>
      </c>
      <c r="K14">
        <f t="shared" ref="K14:K31" si="7">K13*10</f>
        <v>100000000000000</v>
      </c>
      <c r="L14" t="str">
        <f t="shared" si="4"/>
        <v>yes</v>
      </c>
      <c r="M14">
        <f t="shared" si="5"/>
        <v>10000</v>
      </c>
    </row>
    <row r="15" spans="1:13" x14ac:dyDescent="0.2">
      <c r="A15" s="5" t="s">
        <v>5</v>
      </c>
      <c r="B15" s="5">
        <f>SUM(B11:B13)</f>
        <v>1121000000001</v>
      </c>
      <c r="C15" s="5"/>
      <c r="E15">
        <v>6</v>
      </c>
      <c r="F15">
        <f t="shared" si="6"/>
        <v>0.99999899999999997</v>
      </c>
      <c r="G15" s="6">
        <f t="shared" si="0"/>
        <v>999999.99997124437</v>
      </c>
      <c r="H15" s="4">
        <f t="shared" si="1"/>
        <v>999999.99997124437</v>
      </c>
      <c r="I15" t="str">
        <f t="shared" si="2"/>
        <v>no</v>
      </c>
      <c r="K15">
        <f t="shared" si="7"/>
        <v>1000000000000000</v>
      </c>
      <c r="L15" t="str">
        <f t="shared" si="4"/>
        <v>yes</v>
      </c>
    </row>
    <row r="16" spans="1:13" x14ac:dyDescent="0.2">
      <c r="E16">
        <v>7</v>
      </c>
      <c r="F16">
        <f t="shared" si="6"/>
        <v>0.99999990000000005</v>
      </c>
      <c r="G16" s="6">
        <f t="shared" si="0"/>
        <v>10000000.005263558</v>
      </c>
      <c r="H16" s="4">
        <f t="shared" si="1"/>
        <v>10000000.005263558</v>
      </c>
      <c r="I16" t="str">
        <f t="shared" si="2"/>
        <v>no</v>
      </c>
      <c r="K16">
        <f t="shared" si="7"/>
        <v>1E+16</v>
      </c>
      <c r="L16" t="str">
        <f t="shared" si="4"/>
        <v>yes</v>
      </c>
    </row>
    <row r="17" spans="5:12" x14ac:dyDescent="0.2">
      <c r="E17">
        <v>8</v>
      </c>
      <c r="F17">
        <f t="shared" si="6"/>
        <v>0.99999998999999995</v>
      </c>
      <c r="G17" s="6">
        <f t="shared" si="0"/>
        <v>99999999.497524068</v>
      </c>
      <c r="H17" s="4">
        <f t="shared" si="1"/>
        <v>99999999.497524068</v>
      </c>
      <c r="I17" t="str">
        <f t="shared" si="2"/>
        <v>no</v>
      </c>
      <c r="K17">
        <f t="shared" si="7"/>
        <v>1E+17</v>
      </c>
      <c r="L17" t="str">
        <f t="shared" si="4"/>
        <v>yes</v>
      </c>
    </row>
    <row r="18" spans="5:12" x14ac:dyDescent="0.2">
      <c r="E18">
        <v>9</v>
      </c>
      <c r="F18">
        <f t="shared" si="6"/>
        <v>0.99999999900000003</v>
      </c>
      <c r="G18" s="6">
        <f t="shared" si="0"/>
        <v>1000000028.2819322</v>
      </c>
      <c r="H18" s="4">
        <f t="shared" si="1"/>
        <v>1000000028.2819322</v>
      </c>
      <c r="I18" t="str">
        <f t="shared" si="2"/>
        <v>no</v>
      </c>
      <c r="K18">
        <f t="shared" si="7"/>
        <v>1E+18</v>
      </c>
      <c r="L18" t="str">
        <f t="shared" si="4"/>
        <v>yes</v>
      </c>
    </row>
    <row r="19" spans="5:12" x14ac:dyDescent="0.2">
      <c r="E19">
        <v>10</v>
      </c>
      <c r="F19" s="13">
        <f t="shared" si="6"/>
        <v>0.99999999989999999</v>
      </c>
      <c r="G19" s="6">
        <f t="shared" si="0"/>
        <v>10000505375.230843</v>
      </c>
      <c r="H19" s="4">
        <f t="shared" si="1"/>
        <v>10000505375.230799</v>
      </c>
      <c r="I19" t="str">
        <f t="shared" si="2"/>
        <v>no</v>
      </c>
      <c r="K19">
        <f t="shared" si="7"/>
        <v>1E+19</v>
      </c>
      <c r="L19" t="str">
        <f t="shared" si="4"/>
        <v>yes</v>
      </c>
    </row>
    <row r="20" spans="5:12" x14ac:dyDescent="0.2">
      <c r="E20">
        <v>11</v>
      </c>
      <c r="F20" s="13">
        <f t="shared" si="6"/>
        <v>0.99999999999</v>
      </c>
      <c r="G20" s="6">
        <f t="shared" si="0"/>
        <v>368663649235.95953</v>
      </c>
      <c r="H20" s="4">
        <f t="shared" si="1"/>
        <v>368663649233.5741</v>
      </c>
      <c r="I20" t="str">
        <f t="shared" si="2"/>
        <v>no</v>
      </c>
      <c r="K20">
        <f t="shared" si="7"/>
        <v>1E+20</v>
      </c>
      <c r="L20" t="str">
        <f t="shared" si="4"/>
        <v>yes</v>
      </c>
    </row>
    <row r="21" spans="5:12" x14ac:dyDescent="0.2">
      <c r="E21">
        <v>12</v>
      </c>
      <c r="F21" s="13">
        <f t="shared" si="6"/>
        <v>0.99999999999900002</v>
      </c>
      <c r="G21" s="6">
        <f t="shared" si="0"/>
        <v>5715722271306.7168</v>
      </c>
      <c r="H21" s="4">
        <f t="shared" si="1"/>
        <v>5715722271302.8887</v>
      </c>
      <c r="I21" t="str">
        <f t="shared" si="2"/>
        <v>no</v>
      </c>
      <c r="K21">
        <f t="shared" si="7"/>
        <v>1E+21</v>
      </c>
      <c r="L21" t="str">
        <f t="shared" si="4"/>
        <v>yes</v>
      </c>
    </row>
    <row r="22" spans="5:12" x14ac:dyDescent="0.2">
      <c r="E22">
        <v>13</v>
      </c>
      <c r="F22" s="13">
        <f t="shared" si="6"/>
        <v>0.99999999999989997</v>
      </c>
      <c r="G22" s="6">
        <f t="shared" si="0"/>
        <v>9522884887007.5215</v>
      </c>
      <c r="H22" s="4">
        <f t="shared" si="1"/>
        <v>9522884887008.5586</v>
      </c>
      <c r="I22" t="str">
        <f t="shared" si="2"/>
        <v>yes</v>
      </c>
      <c r="K22">
        <f t="shared" si="7"/>
        <v>1E+22</v>
      </c>
      <c r="L22" t="str">
        <f t="shared" si="4"/>
        <v>yes</v>
      </c>
    </row>
    <row r="23" spans="5:12" x14ac:dyDescent="0.2">
      <c r="E23">
        <v>14</v>
      </c>
      <c r="F23" s="13">
        <f t="shared" si="6"/>
        <v>0.99999999999999001</v>
      </c>
      <c r="G23" s="6">
        <f t="shared" si="0"/>
        <v>10060108772463.9</v>
      </c>
      <c r="H23" s="4">
        <f t="shared" si="1"/>
        <v>10060108772465.799</v>
      </c>
      <c r="I23" t="str">
        <f t="shared" si="2"/>
        <v>yes</v>
      </c>
      <c r="K23">
        <f t="shared" si="7"/>
        <v>9.9999999999999992E+22</v>
      </c>
      <c r="L23" t="str">
        <f t="shared" si="4"/>
        <v>yes</v>
      </c>
    </row>
    <row r="24" spans="5:12" x14ac:dyDescent="0.2">
      <c r="E24">
        <v>15</v>
      </c>
      <c r="F24" s="13">
        <f t="shared" si="6"/>
        <v>0.999999999999999</v>
      </c>
      <c r="G24" s="6">
        <f t="shared" si="0"/>
        <v>10115789869234.654</v>
      </c>
      <c r="H24" s="4">
        <f t="shared" si="1"/>
        <v>10115789869236.645</v>
      </c>
      <c r="I24" t="str">
        <f t="shared" si="2"/>
        <v>yes</v>
      </c>
      <c r="K24">
        <f t="shared" si="7"/>
        <v>9.9999999999999998E+23</v>
      </c>
      <c r="L24" t="str">
        <f t="shared" si="4"/>
        <v>yes</v>
      </c>
    </row>
    <row r="25" spans="5:12" x14ac:dyDescent="0.2">
      <c r="E25">
        <v>16</v>
      </c>
      <c r="F25" s="13">
        <f t="shared" si="6"/>
        <v>0.99999999999999989</v>
      </c>
      <c r="G25" s="6">
        <f t="shared" si="0"/>
        <v>10121309754303.039</v>
      </c>
      <c r="H25" s="4">
        <f t="shared" si="1"/>
        <v>10121309754305.037</v>
      </c>
      <c r="I25" t="str">
        <f t="shared" si="2"/>
        <v>yes</v>
      </c>
      <c r="K25">
        <f t="shared" si="7"/>
        <v>9.9999999999999988E+24</v>
      </c>
      <c r="L25" t="str">
        <f t="shared" si="4"/>
        <v>yes</v>
      </c>
    </row>
    <row r="26" spans="5:12" x14ac:dyDescent="0.2">
      <c r="E26">
        <v>12.1</v>
      </c>
      <c r="F26" s="13">
        <f t="shared" si="6"/>
        <v>0.99999999999920564</v>
      </c>
      <c r="G26" s="6">
        <f t="shared" si="0"/>
        <v>6384167524511.2637</v>
      </c>
      <c r="H26" s="4">
        <f t="shared" si="1"/>
        <v>6384167524508.1006</v>
      </c>
      <c r="I26" t="str">
        <f t="shared" si="2"/>
        <v>no</v>
      </c>
      <c r="K26">
        <f t="shared" si="7"/>
        <v>9.9999999999999988E+25</v>
      </c>
      <c r="L26" t="str">
        <f t="shared" si="4"/>
        <v>yes</v>
      </c>
    </row>
    <row r="27" spans="5:12" x14ac:dyDescent="0.2">
      <c r="E27">
        <v>12.2</v>
      </c>
      <c r="F27" s="13">
        <f t="shared" si="6"/>
        <v>0.99999999999936906</v>
      </c>
      <c r="G27" s="6">
        <f t="shared" si="0"/>
        <v>6988382435664.957</v>
      </c>
      <c r="H27" s="4">
        <f t="shared" si="1"/>
        <v>6988382435662.4746</v>
      </c>
      <c r="I27" t="str">
        <f t="shared" si="2"/>
        <v>no</v>
      </c>
      <c r="K27">
        <f t="shared" si="7"/>
        <v>9.9999999999999988E+26</v>
      </c>
      <c r="L27" t="str">
        <f t="shared" si="4"/>
        <v>yes</v>
      </c>
    </row>
    <row r="28" spans="5:12" x14ac:dyDescent="0.2">
      <c r="E28">
        <v>12.3</v>
      </c>
      <c r="F28" s="13">
        <f t="shared" si="6"/>
        <v>0.99999999999949885</v>
      </c>
      <c r="G28" s="6">
        <f t="shared" si="0"/>
        <v>7520795980380.1143</v>
      </c>
      <c r="H28" s="4">
        <f t="shared" si="1"/>
        <v>7520795980378.2861</v>
      </c>
      <c r="I28" t="str">
        <f t="shared" si="2"/>
        <v>no</v>
      </c>
      <c r="K28">
        <f t="shared" si="7"/>
        <v>9.9999999999999996E+27</v>
      </c>
      <c r="L28" t="str">
        <f t="shared" si="4"/>
        <v>yes</v>
      </c>
    </row>
    <row r="29" spans="5:12" x14ac:dyDescent="0.2">
      <c r="E29">
        <v>12.5</v>
      </c>
      <c r="F29" s="13">
        <f t="shared" si="6"/>
        <v>0.99999999999968381</v>
      </c>
      <c r="G29" s="6">
        <f t="shared" si="0"/>
        <v>8371155762352.9619</v>
      </c>
      <c r="H29" s="4">
        <f t="shared" si="1"/>
        <v>8371155762352.2773</v>
      </c>
      <c r="I29" t="str">
        <f t="shared" si="2"/>
        <v>no</v>
      </c>
      <c r="K29">
        <f t="shared" si="7"/>
        <v>9.9999999999999991E+28</v>
      </c>
      <c r="L29" t="str">
        <f t="shared" si="4"/>
        <v>yes</v>
      </c>
    </row>
    <row r="30" spans="5:12" x14ac:dyDescent="0.2">
      <c r="E30">
        <v>12.6</v>
      </c>
      <c r="F30" s="13">
        <f t="shared" si="6"/>
        <v>0.99999999999974876</v>
      </c>
      <c r="G30" s="6">
        <f t="shared" si="0"/>
        <v>8698071099720.123</v>
      </c>
      <c r="H30" s="4">
        <f t="shared" si="1"/>
        <v>8698071099719.9072</v>
      </c>
      <c r="I30" t="str">
        <f t="shared" si="2"/>
        <v>no</v>
      </c>
      <c r="K30">
        <f t="shared" si="7"/>
        <v>9.9999999999999988E+29</v>
      </c>
      <c r="L30" t="str">
        <f t="shared" si="4"/>
        <v>yes</v>
      </c>
    </row>
    <row r="31" spans="5:12" x14ac:dyDescent="0.2">
      <c r="E31">
        <v>12.7</v>
      </c>
      <c r="F31" s="13">
        <f t="shared" si="6"/>
        <v>0.99999999999980049</v>
      </c>
      <c r="G31" s="6">
        <f t="shared" si="0"/>
        <v>8969922563754.3574</v>
      </c>
      <c r="H31" s="4">
        <f t="shared" si="1"/>
        <v>8969922563754.543</v>
      </c>
      <c r="I31" t="str">
        <f t="shared" si="2"/>
        <v>yes</v>
      </c>
      <c r="K31">
        <f t="shared" si="7"/>
        <v>9.9999999999999985E+30</v>
      </c>
      <c r="L31" t="str">
        <f t="shared" si="4"/>
        <v>yes</v>
      </c>
    </row>
    <row r="32" spans="5:12" x14ac:dyDescent="0.2">
      <c r="E32">
        <v>12.61</v>
      </c>
      <c r="F32" s="13">
        <f t="shared" si="6"/>
        <v>0.99999999999975453</v>
      </c>
      <c r="G32" s="6">
        <f t="shared" si="0"/>
        <v>8727893890538.4521</v>
      </c>
      <c r="H32" s="4">
        <f t="shared" si="1"/>
        <v>8727893890538.2822</v>
      </c>
      <c r="I32" t="str">
        <f t="shared" si="2"/>
        <v>no</v>
      </c>
    </row>
    <row r="33" spans="3:9" x14ac:dyDescent="0.2">
      <c r="E33">
        <f t="shared" ref="E33:E38" si="8">E32+0.01</f>
        <v>12.62</v>
      </c>
      <c r="F33" s="13">
        <f t="shared" si="6"/>
        <v>0.99999999999976008</v>
      </c>
      <c r="G33" s="6">
        <f t="shared" si="0"/>
        <v>8756689721963.1133</v>
      </c>
      <c r="H33" s="4">
        <f t="shared" si="1"/>
        <v>8756689721962.9834</v>
      </c>
      <c r="I33" t="str">
        <f t="shared" si="2"/>
        <v>no</v>
      </c>
    </row>
    <row r="34" spans="3:9" x14ac:dyDescent="0.2">
      <c r="E34">
        <f t="shared" si="8"/>
        <v>12.629999999999999</v>
      </c>
      <c r="F34" s="13">
        <f t="shared" si="6"/>
        <v>0.99999999999976563</v>
      </c>
      <c r="G34" s="6">
        <f t="shared" si="0"/>
        <v>8785603821000.2178</v>
      </c>
      <c r="H34" s="4">
        <f t="shared" si="1"/>
        <v>8785603821000.1309</v>
      </c>
      <c r="I34" t="str">
        <f t="shared" si="2"/>
        <v>no</v>
      </c>
    </row>
    <row r="35" spans="3:9" x14ac:dyDescent="0.2">
      <c r="E35">
        <f t="shared" si="8"/>
        <v>12.639999999999999</v>
      </c>
      <c r="F35" s="13">
        <f t="shared" si="6"/>
        <v>0.99999999999977096</v>
      </c>
      <c r="G35" s="6">
        <f t="shared" si="0"/>
        <v>8813473129391.6094</v>
      </c>
      <c r="H35" s="4">
        <f t="shared" si="1"/>
        <v>8813473129391.5625</v>
      </c>
      <c r="I35" t="str">
        <f t="shared" si="2"/>
        <v>no</v>
      </c>
    </row>
    <row r="36" spans="3:9" x14ac:dyDescent="0.2">
      <c r="E36">
        <f t="shared" si="8"/>
        <v>12.649999999999999</v>
      </c>
      <c r="F36" s="13">
        <f t="shared" si="6"/>
        <v>0.99999999999977618</v>
      </c>
      <c r="G36" s="6">
        <f t="shared" si="0"/>
        <v>8840868395469.8457</v>
      </c>
      <c r="H36" s="4">
        <f t="shared" si="1"/>
        <v>8840868395469.8418</v>
      </c>
      <c r="I36" t="str">
        <f t="shared" si="2"/>
        <v>no</v>
      </c>
    </row>
    <row r="37" spans="3:9" x14ac:dyDescent="0.2">
      <c r="E37">
        <f t="shared" si="8"/>
        <v>12.659999999999998</v>
      </c>
      <c r="F37" s="13">
        <f t="shared" si="6"/>
        <v>0.99999999999978118</v>
      </c>
      <c r="G37" s="6">
        <f t="shared" si="0"/>
        <v>8867197143121.123</v>
      </c>
      <c r="H37" s="4">
        <f t="shared" si="1"/>
        <v>8867197143121.1582</v>
      </c>
      <c r="I37" t="str">
        <f t="shared" si="2"/>
        <v>yes</v>
      </c>
    </row>
    <row r="38" spans="3:9" x14ac:dyDescent="0.2">
      <c r="E38">
        <f t="shared" si="8"/>
        <v>12.669999999999998</v>
      </c>
      <c r="F38" s="13">
        <f t="shared" si="6"/>
        <v>0.99999999999978617</v>
      </c>
      <c r="G38" s="6">
        <f t="shared" si="0"/>
        <v>8893623380937.1504</v>
      </c>
      <c r="H38" s="4">
        <f t="shared" si="1"/>
        <v>8893623380937.2227</v>
      </c>
      <c r="I38" t="str">
        <f t="shared" si="2"/>
        <v>yes</v>
      </c>
    </row>
    <row r="39" spans="3:9" x14ac:dyDescent="0.2">
      <c r="E39">
        <v>12.651</v>
      </c>
      <c r="F39" s="13">
        <f t="shared" si="6"/>
        <v>0.99999999999977662</v>
      </c>
      <c r="G39" s="6">
        <f t="shared" si="0"/>
        <v>8843204791276.373</v>
      </c>
      <c r="H39" s="4">
        <f t="shared" si="1"/>
        <v>8843204791276.3691</v>
      </c>
      <c r="I39" t="str">
        <f t="shared" si="2"/>
        <v>no</v>
      </c>
    </row>
    <row r="40" spans="3:9" x14ac:dyDescent="0.2">
      <c r="C40" s="10" t="s">
        <v>25</v>
      </c>
      <c r="D40" s="11"/>
      <c r="E40" s="11">
        <f>E39+0.001</f>
        <v>12.651999999999999</v>
      </c>
      <c r="F40" s="14">
        <f t="shared" si="6"/>
        <v>0.99999999999977718</v>
      </c>
      <c r="G40" s="6">
        <f t="shared" si="0"/>
        <v>8846126365201.0449</v>
      </c>
      <c r="H40" s="4">
        <f t="shared" si="1"/>
        <v>8846126365201.0469</v>
      </c>
      <c r="I40" t="str">
        <f t="shared" si="2"/>
        <v>yes</v>
      </c>
    </row>
    <row r="41" spans="3:9" x14ac:dyDescent="0.2">
      <c r="E41">
        <f t="shared" ref="E41:E51" si="9">E40+0.001</f>
        <v>12.652999999999999</v>
      </c>
      <c r="F41" s="13">
        <f t="shared" si="6"/>
        <v>0.99999999999977762</v>
      </c>
      <c r="G41" s="6">
        <f t="shared" si="0"/>
        <v>8848464488018.5625</v>
      </c>
      <c r="H41" s="4">
        <f t="shared" si="1"/>
        <v>8848464488018.5684</v>
      </c>
      <c r="I41" t="str">
        <f t="shared" si="2"/>
        <v>yes</v>
      </c>
    </row>
    <row r="42" spans="3:9" x14ac:dyDescent="0.2">
      <c r="E42">
        <f t="shared" si="9"/>
        <v>12.653999999999998</v>
      </c>
      <c r="F42" s="13">
        <f t="shared" si="6"/>
        <v>0.99999999999977818</v>
      </c>
      <c r="G42" s="6">
        <f t="shared" si="0"/>
        <v>8851388221603.3711</v>
      </c>
      <c r="H42" s="4">
        <f t="shared" si="1"/>
        <v>8851388221603.3809</v>
      </c>
      <c r="I42" t="str">
        <f t="shared" si="2"/>
        <v>yes</v>
      </c>
    </row>
    <row r="43" spans="3:9" x14ac:dyDescent="0.2">
      <c r="E43">
        <f t="shared" si="9"/>
        <v>12.654999999999998</v>
      </c>
      <c r="F43" s="13">
        <f t="shared" si="6"/>
        <v>0.99999999999977873</v>
      </c>
      <c r="G43" s="6">
        <f t="shared" si="0"/>
        <v>8854313155772.3086</v>
      </c>
      <c r="H43" s="4">
        <f t="shared" si="1"/>
        <v>8854313155772.3223</v>
      </c>
      <c r="I43" t="str">
        <f t="shared" si="2"/>
        <v>yes</v>
      </c>
    </row>
    <row r="44" spans="3:9" x14ac:dyDescent="0.2">
      <c r="E44">
        <f t="shared" si="9"/>
        <v>12.655999999999997</v>
      </c>
      <c r="F44" s="13">
        <f t="shared" si="6"/>
        <v>0.99999999999977918</v>
      </c>
      <c r="G44" s="6">
        <f t="shared" si="0"/>
        <v>8856653967900.6113</v>
      </c>
      <c r="H44" s="4">
        <f t="shared" si="1"/>
        <v>8856653967900.6309</v>
      </c>
      <c r="I44" t="str">
        <f t="shared" si="2"/>
        <v>yes</v>
      </c>
    </row>
    <row r="45" spans="3:9" x14ac:dyDescent="0.2">
      <c r="E45">
        <f t="shared" si="9"/>
        <v>12.656999999999996</v>
      </c>
      <c r="F45" s="13">
        <f t="shared" si="6"/>
        <v>0.99999999999977973</v>
      </c>
      <c r="G45" s="6">
        <f t="shared" si="0"/>
        <v>8859581064520.3496</v>
      </c>
      <c r="H45" s="4">
        <f t="shared" si="1"/>
        <v>8859581064520.373</v>
      </c>
      <c r="I45" t="str">
        <f t="shared" si="2"/>
        <v>yes</v>
      </c>
    </row>
    <row r="46" spans="3:9" x14ac:dyDescent="0.2">
      <c r="E46">
        <f t="shared" si="9"/>
        <v>12.657999999999996</v>
      </c>
      <c r="F46" s="13">
        <f t="shared" si="6"/>
        <v>0.99999999999978018</v>
      </c>
      <c r="G46" s="6">
        <f t="shared" si="0"/>
        <v>8861923607330.8887</v>
      </c>
      <c r="H46" s="4">
        <f t="shared" si="1"/>
        <v>8861923607330.916</v>
      </c>
      <c r="I46" t="str">
        <f t="shared" ref="I46:I51" si="10">IF(H46&gt;G46,"yes","no")</f>
        <v>yes</v>
      </c>
    </row>
    <row r="47" spans="3:9" x14ac:dyDescent="0.2">
      <c r="E47">
        <f t="shared" si="9"/>
        <v>12.658999999999995</v>
      </c>
      <c r="F47" s="13">
        <f t="shared" si="6"/>
        <v>0.99999999999978073</v>
      </c>
      <c r="G47" s="6">
        <f t="shared" si="0"/>
        <v>8864852868197.3223</v>
      </c>
      <c r="H47" s="4">
        <f t="shared" si="1"/>
        <v>8864852868197.3535</v>
      </c>
      <c r="I47" t="str">
        <f t="shared" si="10"/>
        <v>yes</v>
      </c>
    </row>
    <row r="48" spans="3:9" x14ac:dyDescent="0.2">
      <c r="E48">
        <f t="shared" si="9"/>
        <v>12.659999999999995</v>
      </c>
      <c r="F48" s="13">
        <f t="shared" si="6"/>
        <v>0.99999999999978118</v>
      </c>
      <c r="G48" s="6">
        <f t="shared" si="0"/>
        <v>8867197143121.123</v>
      </c>
      <c r="H48" s="4">
        <f t="shared" si="1"/>
        <v>8867197143121.1582</v>
      </c>
      <c r="I48" t="str">
        <f t="shared" si="10"/>
        <v>yes</v>
      </c>
    </row>
    <row r="49" spans="5:9" x14ac:dyDescent="0.2">
      <c r="E49">
        <f t="shared" si="9"/>
        <v>12.660999999999994</v>
      </c>
      <c r="F49" s="13">
        <f t="shared" si="6"/>
        <v>0.99999999999978173</v>
      </c>
      <c r="G49" s="6">
        <f t="shared" si="0"/>
        <v>8870128570034.3594</v>
      </c>
      <c r="H49" s="4">
        <f t="shared" si="1"/>
        <v>8870128570034.3984</v>
      </c>
      <c r="I49" t="str">
        <f t="shared" si="10"/>
        <v>yes</v>
      </c>
    </row>
    <row r="50" spans="5:9" x14ac:dyDescent="0.2">
      <c r="E50">
        <f t="shared" si="9"/>
        <v>12.661999999999994</v>
      </c>
      <c r="F50" s="13">
        <f t="shared" si="6"/>
        <v>0.99999999999978217</v>
      </c>
      <c r="G50" s="6">
        <f t="shared" si="0"/>
        <v>8872474578514.7383</v>
      </c>
      <c r="H50" s="4">
        <f t="shared" si="1"/>
        <v>8872474578514.7812</v>
      </c>
      <c r="I50" t="str">
        <f t="shared" si="10"/>
        <v>yes</v>
      </c>
    </row>
    <row r="51" spans="5:9" x14ac:dyDescent="0.2">
      <c r="E51">
        <f t="shared" si="9"/>
        <v>12.662999999999993</v>
      </c>
      <c r="F51" s="13">
        <f t="shared" si="6"/>
        <v>0.99999999999978273</v>
      </c>
      <c r="G51" s="6">
        <f t="shared" si="0"/>
        <v>8875408173269.9062</v>
      </c>
      <c r="H51" s="4">
        <f t="shared" si="1"/>
        <v>8875408173269.9512</v>
      </c>
      <c r="I51" t="str">
        <f t="shared" si="10"/>
        <v>yes</v>
      </c>
    </row>
  </sheetData>
  <mergeCells count="3">
    <mergeCell ref="K1:L1"/>
    <mergeCell ref="A3:C3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945-2EF8-B244-AC00-FAD7523300AB}">
  <dimension ref="A1:M53"/>
  <sheetViews>
    <sheetView zoomScaleNormal="150" zoomScaleSheetLayoutView="100" workbookViewId="0"/>
  </sheetViews>
  <sheetFormatPr baseColWidth="10" defaultColWidth="8.83203125" defaultRowHeight="15" x14ac:dyDescent="0.2"/>
  <cols>
    <col min="1" max="1" width="26.1640625" bestFit="1" customWidth="1"/>
    <col min="2" max="2" width="24" customWidth="1"/>
    <col min="3" max="3" width="30" bestFit="1" customWidth="1"/>
    <col min="5" max="5" width="10.83203125" bestFit="1" customWidth="1"/>
    <col min="6" max="6" width="24.83203125" customWidth="1"/>
    <col min="7" max="7" width="20.6640625" customWidth="1"/>
    <col min="8" max="8" width="25" customWidth="1"/>
    <col min="9" max="9" width="24.1640625" customWidth="1"/>
    <col min="11" max="11" width="25.1640625" bestFit="1" customWidth="1"/>
    <col min="12" max="12" width="13.6640625" customWidth="1"/>
  </cols>
  <sheetData>
    <row r="1" spans="1:13" x14ac:dyDescent="0.2">
      <c r="A1" s="1" t="s">
        <v>0</v>
      </c>
      <c r="B1" s="1" t="s">
        <v>2</v>
      </c>
      <c r="C1" s="1" t="s">
        <v>13</v>
      </c>
      <c r="F1" s="1" t="s">
        <v>24</v>
      </c>
      <c r="G1" s="1" t="s">
        <v>11</v>
      </c>
      <c r="H1" s="1" t="s">
        <v>12</v>
      </c>
      <c r="I1" s="1" t="s">
        <v>10</v>
      </c>
      <c r="K1" s="20" t="s">
        <v>15</v>
      </c>
      <c r="L1" s="20"/>
    </row>
    <row r="2" spans="1:13" x14ac:dyDescent="0.2">
      <c r="F2">
        <v>0.1</v>
      </c>
      <c r="G2" s="6">
        <f>$C$4*((1-$F2^$B$4)/(1-$F2))+$C$5*((1-$F2^$B$5)/(1-$F2))*($F2^$B$4)+$C$6*((1-$F2^$B$6)/(1-$F2))*($F2^($B$4+$B$5))+$C$7*((1-$F2^$B$7)/(1-$F2))*($F2^($B$4+$B$5+$B$6))</f>
        <v>1.1111111111111112</v>
      </c>
      <c r="H2" s="4">
        <f>$C$12*((1-$F2^$B$12)/(1-$F2))+$C$13*((1-$F2^$B$13)/(1-$F2))*($F2^$B$12)+$C$14*((1-$F2^($B$14))/(1-$F2))*($F2^($B$12+$B$13))+$C$15*((1-$F2^$B$15)/(1-$F2))*($F2^($B$12+$B$13+$B$14))</f>
        <v>1.1111111111111112</v>
      </c>
      <c r="I2" t="str">
        <f>IF(H2&gt;G2,"yes","no")</f>
        <v>no</v>
      </c>
      <c r="K2" t="s">
        <v>16</v>
      </c>
      <c r="L2">
        <v>10000000000</v>
      </c>
    </row>
    <row r="3" spans="1:13" x14ac:dyDescent="0.2">
      <c r="A3" s="18" t="s">
        <v>6</v>
      </c>
      <c r="B3" s="18"/>
      <c r="C3" s="18"/>
      <c r="F3">
        <f>F2+0.1</f>
        <v>0.2</v>
      </c>
      <c r="G3" s="6">
        <f t="shared" ref="G3:G53" si="0">$C$4*((1-$F3^$B$4)/(1-$F3))+$C$5*((1-$F3^$B$5)/(1-$F3))*($F3^$B$4)+$C$6*((1-$F3^$B$6)/(1-$F3))*($F3^($B$4+$B$5))+$C$7*((1-$F3^$B$7)/(1-$F3))*($F3^($B$4+$B$5+$B$6))</f>
        <v>1.25</v>
      </c>
      <c r="H3" s="4">
        <f t="shared" ref="H3:H53" si="1">$C$12*((1-$F3^$B$12)/(1-$F3))+$C$13*((1-$F3^$B$13)/(1-$F3))*($F3^$B$12)+$C$14*((1-$F3^($B$14))/(1-$F3))*($F3^($B$12+$B$13))+$C$15*((1-$F3^$B$15)/(1-$F3))*($F3^($B$12+$B$13+$B$14))</f>
        <v>1.25</v>
      </c>
      <c r="I3" t="str">
        <f t="shared" ref="I3:I53" si="2">IF(H3&gt;G3,"yes","no")</f>
        <v>no</v>
      </c>
      <c r="K3" t="s">
        <v>17</v>
      </c>
    </row>
    <row r="4" spans="1:13" x14ac:dyDescent="0.2">
      <c r="A4" s="2" t="s">
        <v>1</v>
      </c>
      <c r="B4" s="2">
        <v>120000000000</v>
      </c>
      <c r="C4" s="2">
        <v>1</v>
      </c>
      <c r="F4">
        <f t="shared" ref="F4:F11" si="3">F3+0.1</f>
        <v>0.30000000000000004</v>
      </c>
      <c r="G4" s="6">
        <f t="shared" si="0"/>
        <v>1.4285714285714286</v>
      </c>
      <c r="H4" s="4">
        <f t="shared" si="1"/>
        <v>1.4285714285714286</v>
      </c>
      <c r="I4" t="str">
        <f t="shared" si="2"/>
        <v>no</v>
      </c>
      <c r="K4" t="s">
        <v>18</v>
      </c>
      <c r="L4">
        <f>L6*100</f>
        <v>10</v>
      </c>
    </row>
    <row r="5" spans="1:13" x14ac:dyDescent="0.2">
      <c r="A5" s="2" t="s">
        <v>27</v>
      </c>
      <c r="B5" s="2">
        <f>10^11</f>
        <v>100000000000</v>
      </c>
      <c r="C5" s="2">
        <v>1.5</v>
      </c>
      <c r="F5">
        <v>0.35</v>
      </c>
      <c r="G5" s="6">
        <f t="shared" si="0"/>
        <v>1.5384615384615383</v>
      </c>
      <c r="H5" s="4">
        <f t="shared" si="1"/>
        <v>1.5384615384615383</v>
      </c>
      <c r="I5" t="str">
        <f t="shared" si="2"/>
        <v>no</v>
      </c>
    </row>
    <row r="6" spans="1:13" x14ac:dyDescent="0.2">
      <c r="A6" s="2" t="s">
        <v>3</v>
      </c>
      <c r="B6" s="2">
        <v>1000000000</v>
      </c>
      <c r="C6" s="2">
        <v>2</v>
      </c>
      <c r="F6">
        <f>F4+0.1</f>
        <v>0.4</v>
      </c>
      <c r="G6" s="6">
        <f t="shared" si="0"/>
        <v>1.6666666666666667</v>
      </c>
      <c r="H6" s="4">
        <f t="shared" si="1"/>
        <v>1.6666666666666667</v>
      </c>
      <c r="I6" t="str">
        <f t="shared" si="2"/>
        <v>no</v>
      </c>
      <c r="K6" t="s">
        <v>19</v>
      </c>
      <c r="L6">
        <v>0.1</v>
      </c>
    </row>
    <row r="7" spans="1:13" x14ac:dyDescent="0.2">
      <c r="A7" s="2" t="s">
        <v>26</v>
      </c>
      <c r="B7" s="2">
        <f>0.9*10^12</f>
        <v>900000000000</v>
      </c>
      <c r="C7" s="2">
        <v>10.945</v>
      </c>
      <c r="F7">
        <f t="shared" si="3"/>
        <v>0.5</v>
      </c>
      <c r="G7" s="6">
        <f t="shared" si="0"/>
        <v>2</v>
      </c>
      <c r="H7" s="4">
        <f t="shared" si="1"/>
        <v>2</v>
      </c>
      <c r="I7" t="str">
        <f t="shared" si="2"/>
        <v>no</v>
      </c>
    </row>
    <row r="8" spans="1:13" x14ac:dyDescent="0.2">
      <c r="A8" s="3" t="s">
        <v>8</v>
      </c>
      <c r="B8" s="3"/>
      <c r="C8" s="3">
        <f>((C4*B4)+(C6*B6)+(C7*B7))/B9</f>
        <v>8.8960749330954503</v>
      </c>
      <c r="F8">
        <f t="shared" si="3"/>
        <v>0.6</v>
      </c>
      <c r="G8" s="6">
        <f t="shared" si="0"/>
        <v>2.5</v>
      </c>
      <c r="H8" s="4">
        <f t="shared" si="1"/>
        <v>2.5</v>
      </c>
      <c r="I8" t="str">
        <f t="shared" si="2"/>
        <v>no</v>
      </c>
      <c r="K8" t="s">
        <v>20</v>
      </c>
      <c r="L8">
        <f>L4*(1-$F$42^L2)/(1-$F$39)</f>
        <v>101713122449.54338</v>
      </c>
    </row>
    <row r="9" spans="1:13" x14ac:dyDescent="0.2">
      <c r="A9" s="3" t="s">
        <v>5</v>
      </c>
      <c r="B9" s="3">
        <f>SUM(B4:B7)</f>
        <v>1121000000000</v>
      </c>
      <c r="C9" s="3"/>
      <c r="F9">
        <f t="shared" si="3"/>
        <v>0.7</v>
      </c>
      <c r="G9" s="6">
        <f t="shared" si="0"/>
        <v>3.333333333333333</v>
      </c>
      <c r="H9" s="4">
        <f t="shared" si="1"/>
        <v>3.333333333333333</v>
      </c>
      <c r="I9" t="str">
        <f t="shared" si="2"/>
        <v>no</v>
      </c>
    </row>
    <row r="10" spans="1:13" x14ac:dyDescent="0.2">
      <c r="F10">
        <f t="shared" si="3"/>
        <v>0.79999999999999993</v>
      </c>
      <c r="G10" s="6">
        <f t="shared" si="0"/>
        <v>4.9999999999999982</v>
      </c>
      <c r="H10" s="4">
        <f t="shared" si="1"/>
        <v>4.9999999999999982</v>
      </c>
      <c r="I10" t="str">
        <f t="shared" si="2"/>
        <v>no</v>
      </c>
      <c r="K10" t="s">
        <v>21</v>
      </c>
      <c r="L10" t="s">
        <v>22</v>
      </c>
      <c r="M10" t="s">
        <v>23</v>
      </c>
    </row>
    <row r="11" spans="1:13" x14ac:dyDescent="0.2">
      <c r="A11" s="19" t="s">
        <v>7</v>
      </c>
      <c r="B11" s="19"/>
      <c r="C11" s="19"/>
      <c r="E11">
        <v>1</v>
      </c>
      <c r="F11">
        <f t="shared" si="3"/>
        <v>0.89999999999999991</v>
      </c>
      <c r="G11" s="6">
        <f t="shared" si="0"/>
        <v>9.9999999999999911</v>
      </c>
      <c r="H11" s="4">
        <f t="shared" si="1"/>
        <v>9.9999999999999911</v>
      </c>
      <c r="I11" t="str">
        <f t="shared" si="2"/>
        <v>no</v>
      </c>
      <c r="K11">
        <f>L2*10</f>
        <v>100000000000</v>
      </c>
      <c r="L11" t="str">
        <f>IF(L$6*(1-$F$42^K11)/(1-$F$39)&gt;L$8,"yes","no")</f>
        <v>no</v>
      </c>
      <c r="M11">
        <f>K11/L$2</f>
        <v>10</v>
      </c>
    </row>
    <row r="12" spans="1:13" x14ac:dyDescent="0.2">
      <c r="A12" s="4" t="s">
        <v>1</v>
      </c>
      <c r="B12" s="4">
        <f>B4</f>
        <v>120000000000</v>
      </c>
      <c r="C12" s="4">
        <f>C4</f>
        <v>1</v>
      </c>
      <c r="E12">
        <v>2</v>
      </c>
      <c r="F12">
        <f>1-10^(-1*E12)</f>
        <v>0.99</v>
      </c>
      <c r="G12" s="6">
        <f t="shared" si="0"/>
        <v>99.999999999999915</v>
      </c>
      <c r="H12" s="4">
        <f t="shared" si="1"/>
        <v>99.999999999999915</v>
      </c>
      <c r="I12" t="str">
        <f t="shared" si="2"/>
        <v>no</v>
      </c>
      <c r="K12">
        <f>K11*10</f>
        <v>1000000000000</v>
      </c>
      <c r="L12" t="str">
        <f>IF(L$6*(1-$F$42^K12)/(1-$F$39)&gt;L$8,"yes","no")</f>
        <v>no</v>
      </c>
      <c r="M12">
        <f t="shared" ref="M12:M16" si="4">K12/L$2</f>
        <v>100</v>
      </c>
    </row>
    <row r="13" spans="1:13" x14ac:dyDescent="0.2">
      <c r="A13" s="4" t="s">
        <v>27</v>
      </c>
      <c r="B13" s="4">
        <f>10^11</f>
        <v>100000000000</v>
      </c>
      <c r="C13" s="4">
        <v>1.5</v>
      </c>
      <c r="F13">
        <v>0.995</v>
      </c>
      <c r="G13" s="6">
        <f t="shared" si="0"/>
        <v>199.99999999999983</v>
      </c>
      <c r="H13" s="4">
        <f t="shared" si="1"/>
        <v>199.99999999999983</v>
      </c>
      <c r="I13" t="str">
        <f t="shared" si="2"/>
        <v>no</v>
      </c>
    </row>
    <row r="14" spans="1:13" x14ac:dyDescent="0.2">
      <c r="A14" s="4" t="s">
        <v>3</v>
      </c>
      <c r="B14" s="4">
        <f>B6+1</f>
        <v>1000000001</v>
      </c>
      <c r="C14" s="4">
        <f>C6</f>
        <v>2</v>
      </c>
      <c r="E14">
        <v>3</v>
      </c>
      <c r="F14">
        <f t="shared" ref="F14:F53" si="5">1-10^(-1*E14)</f>
        <v>0.999</v>
      </c>
      <c r="G14" s="6">
        <f t="shared" si="0"/>
        <v>999.99999999999909</v>
      </c>
      <c r="H14" s="4">
        <f t="shared" si="1"/>
        <v>999.99999999999909</v>
      </c>
      <c r="I14" t="str">
        <f t="shared" si="2"/>
        <v>no</v>
      </c>
      <c r="K14" s="9">
        <f>K12*1.12991</f>
        <v>1129910000000</v>
      </c>
      <c r="L14" t="str">
        <f t="shared" ref="L14:L33" si="6">IF(L$6*(1-$F$42^K14)/(1-$F$39)&gt;L$8,"yes","no")</f>
        <v>yes</v>
      </c>
      <c r="M14">
        <f t="shared" si="4"/>
        <v>112.991</v>
      </c>
    </row>
    <row r="15" spans="1:13" x14ac:dyDescent="0.2">
      <c r="A15" s="4" t="s">
        <v>26</v>
      </c>
      <c r="B15" s="4">
        <f>B7</f>
        <v>900000000000</v>
      </c>
      <c r="C15" s="4">
        <v>10.945</v>
      </c>
      <c r="E15">
        <v>4</v>
      </c>
      <c r="F15">
        <f t="shared" si="5"/>
        <v>0.99990000000000001</v>
      </c>
      <c r="G15" s="6">
        <f t="shared" si="0"/>
        <v>10000.0000000011</v>
      </c>
      <c r="H15" s="4">
        <f t="shared" si="1"/>
        <v>10000.0000000011</v>
      </c>
      <c r="I15" t="str">
        <f t="shared" si="2"/>
        <v>no</v>
      </c>
      <c r="K15">
        <f>K12*10</f>
        <v>10000000000000</v>
      </c>
      <c r="L15" t="str">
        <f t="shared" si="6"/>
        <v>yes</v>
      </c>
      <c r="M15">
        <f t="shared" si="4"/>
        <v>1000</v>
      </c>
    </row>
    <row r="16" spans="1:13" x14ac:dyDescent="0.2">
      <c r="A16" s="5" t="s">
        <v>8</v>
      </c>
      <c r="B16" s="5"/>
      <c r="C16" s="5">
        <f>((C12*B12)+(C14*B14)+(C15*B15))/B17</f>
        <v>8.8960749330892988</v>
      </c>
      <c r="E16">
        <v>5</v>
      </c>
      <c r="F16">
        <f t="shared" si="5"/>
        <v>0.99999000000000005</v>
      </c>
      <c r="G16" s="6">
        <f t="shared" si="0"/>
        <v>100000.0000004551</v>
      </c>
      <c r="H16" s="4">
        <f t="shared" si="1"/>
        <v>100000.0000004551</v>
      </c>
      <c r="I16" t="str">
        <f t="shared" si="2"/>
        <v>no</v>
      </c>
      <c r="K16">
        <f t="shared" ref="K16:K33" si="7">K15*10</f>
        <v>100000000000000</v>
      </c>
      <c r="L16" t="str">
        <f t="shared" si="6"/>
        <v>yes</v>
      </c>
      <c r="M16">
        <f t="shared" si="4"/>
        <v>10000</v>
      </c>
    </row>
    <row r="17" spans="1:12" x14ac:dyDescent="0.2">
      <c r="A17" s="5" t="s">
        <v>5</v>
      </c>
      <c r="B17" s="5">
        <f>SUM(B12:B15)</f>
        <v>1121000000001</v>
      </c>
      <c r="C17" s="5"/>
      <c r="E17">
        <v>6</v>
      </c>
      <c r="F17">
        <f t="shared" si="5"/>
        <v>0.99999899999999997</v>
      </c>
      <c r="G17" s="6">
        <f t="shared" si="0"/>
        <v>999999.99997124437</v>
      </c>
      <c r="H17" s="4">
        <f t="shared" si="1"/>
        <v>999999.99997124437</v>
      </c>
      <c r="I17" t="str">
        <f t="shared" si="2"/>
        <v>no</v>
      </c>
      <c r="K17">
        <f t="shared" si="7"/>
        <v>1000000000000000</v>
      </c>
      <c r="L17" t="str">
        <f t="shared" si="6"/>
        <v>yes</v>
      </c>
    </row>
    <row r="18" spans="1:12" x14ac:dyDescent="0.2">
      <c r="E18">
        <v>7</v>
      </c>
      <c r="F18">
        <f t="shared" si="5"/>
        <v>0.99999990000000005</v>
      </c>
      <c r="G18" s="6">
        <f t="shared" si="0"/>
        <v>10000000.005263558</v>
      </c>
      <c r="H18" s="4">
        <f t="shared" si="1"/>
        <v>10000000.005263558</v>
      </c>
      <c r="I18" t="str">
        <f t="shared" si="2"/>
        <v>no</v>
      </c>
      <c r="K18">
        <f t="shared" si="7"/>
        <v>1E+16</v>
      </c>
      <c r="L18" t="str">
        <f t="shared" si="6"/>
        <v>yes</v>
      </c>
    </row>
    <row r="19" spans="1:12" x14ac:dyDescent="0.2">
      <c r="E19">
        <v>8</v>
      </c>
      <c r="F19">
        <f t="shared" si="5"/>
        <v>0.99999998999999995</v>
      </c>
      <c r="G19" s="6">
        <f t="shared" si="0"/>
        <v>99999999.497524068</v>
      </c>
      <c r="H19" s="4">
        <f t="shared" si="1"/>
        <v>99999999.497524068</v>
      </c>
      <c r="I19" t="str">
        <f t="shared" si="2"/>
        <v>no</v>
      </c>
      <c r="K19">
        <f t="shared" si="7"/>
        <v>1E+17</v>
      </c>
      <c r="L19" t="str">
        <f t="shared" si="6"/>
        <v>yes</v>
      </c>
    </row>
    <row r="20" spans="1:12" x14ac:dyDescent="0.2">
      <c r="E20">
        <v>9</v>
      </c>
      <c r="F20">
        <f t="shared" si="5"/>
        <v>0.99999999900000003</v>
      </c>
      <c r="G20" s="6">
        <f t="shared" si="0"/>
        <v>1000000028.2819322</v>
      </c>
      <c r="H20" s="4">
        <f t="shared" si="1"/>
        <v>1000000028.2819322</v>
      </c>
      <c r="I20" t="str">
        <f t="shared" si="2"/>
        <v>no</v>
      </c>
      <c r="K20">
        <f t="shared" si="7"/>
        <v>1E+18</v>
      </c>
      <c r="L20" t="str">
        <f t="shared" si="6"/>
        <v>yes</v>
      </c>
    </row>
    <row r="21" spans="1:12" x14ac:dyDescent="0.2">
      <c r="E21">
        <v>10</v>
      </c>
      <c r="F21" s="13">
        <f t="shared" si="5"/>
        <v>0.99999999989999999</v>
      </c>
      <c r="G21" s="6">
        <f t="shared" si="0"/>
        <v>10000029917.597067</v>
      </c>
      <c r="H21" s="4">
        <f t="shared" si="1"/>
        <v>10000029917.597067</v>
      </c>
      <c r="I21" t="str">
        <f t="shared" si="2"/>
        <v>no</v>
      </c>
      <c r="K21">
        <f t="shared" si="7"/>
        <v>1E+19</v>
      </c>
      <c r="L21" t="str">
        <f t="shared" si="6"/>
        <v>yes</v>
      </c>
    </row>
    <row r="22" spans="1:12" x14ac:dyDescent="0.2">
      <c r="E22">
        <v>11</v>
      </c>
      <c r="F22" s="13">
        <f t="shared" si="5"/>
        <v>0.99999999999</v>
      </c>
      <c r="G22" s="6">
        <f t="shared" si="0"/>
        <v>218712242591.78726</v>
      </c>
      <c r="H22" s="4">
        <f t="shared" si="1"/>
        <v>218712242590.80615</v>
      </c>
      <c r="I22" t="str">
        <f t="shared" si="2"/>
        <v>no</v>
      </c>
      <c r="K22">
        <f t="shared" si="7"/>
        <v>1E+20</v>
      </c>
      <c r="L22" t="str">
        <f t="shared" si="6"/>
        <v>yes</v>
      </c>
    </row>
    <row r="23" spans="1:12" x14ac:dyDescent="0.2">
      <c r="E23">
        <v>12</v>
      </c>
      <c r="F23" s="13">
        <f t="shared" si="5"/>
        <v>0.99999999999900002</v>
      </c>
      <c r="G23" s="6">
        <f t="shared" si="0"/>
        <v>5448582568853.5869</v>
      </c>
      <c r="H23" s="4">
        <f t="shared" si="1"/>
        <v>5448582568849.9834</v>
      </c>
      <c r="I23" t="str">
        <f t="shared" si="2"/>
        <v>no</v>
      </c>
      <c r="K23">
        <f t="shared" si="7"/>
        <v>1E+21</v>
      </c>
      <c r="L23" t="str">
        <f t="shared" si="6"/>
        <v>yes</v>
      </c>
    </row>
    <row r="24" spans="1:12" x14ac:dyDescent="0.2">
      <c r="E24">
        <v>13</v>
      </c>
      <c r="F24" s="13">
        <f t="shared" si="5"/>
        <v>0.99999999999989997</v>
      </c>
      <c r="G24" s="6">
        <f t="shared" si="0"/>
        <v>9482848354915.582</v>
      </c>
      <c r="H24" s="4">
        <f t="shared" si="1"/>
        <v>9482848354916.6191</v>
      </c>
      <c r="I24" t="str">
        <f t="shared" si="2"/>
        <v>yes</v>
      </c>
      <c r="K24">
        <f t="shared" si="7"/>
        <v>1E+22</v>
      </c>
      <c r="L24" t="str">
        <f t="shared" si="6"/>
        <v>yes</v>
      </c>
    </row>
    <row r="25" spans="1:12" x14ac:dyDescent="0.2">
      <c r="E25">
        <v>14</v>
      </c>
      <c r="F25" s="13">
        <f t="shared" si="5"/>
        <v>0.99999999999999001</v>
      </c>
      <c r="G25" s="6">
        <f t="shared" si="0"/>
        <v>10056378962933.543</v>
      </c>
      <c r="H25" s="4">
        <f t="shared" si="1"/>
        <v>10056378962935.441</v>
      </c>
      <c r="I25" t="str">
        <f t="shared" si="2"/>
        <v>yes</v>
      </c>
      <c r="K25">
        <f t="shared" si="7"/>
        <v>9.9999999999999992E+22</v>
      </c>
      <c r="L25" t="str">
        <f t="shared" si="6"/>
        <v>yes</v>
      </c>
    </row>
    <row r="26" spans="1:12" x14ac:dyDescent="0.2">
      <c r="E26">
        <v>15</v>
      </c>
      <c r="F26" s="13">
        <f t="shared" si="5"/>
        <v>0.999999999999999</v>
      </c>
      <c r="G26" s="6">
        <f t="shared" si="0"/>
        <v>10115865030739.998</v>
      </c>
      <c r="H26" s="4">
        <f t="shared" si="1"/>
        <v>10115865030741.988</v>
      </c>
      <c r="I26" t="str">
        <f t="shared" si="2"/>
        <v>yes</v>
      </c>
      <c r="K26">
        <f t="shared" si="7"/>
        <v>9.9999999999999998E+23</v>
      </c>
      <c r="L26" t="str">
        <f t="shared" si="6"/>
        <v>yes</v>
      </c>
    </row>
    <row r="27" spans="1:12" x14ac:dyDescent="0.2">
      <c r="E27">
        <v>16</v>
      </c>
      <c r="F27" s="13">
        <f t="shared" si="5"/>
        <v>0.99999999999999989</v>
      </c>
      <c r="G27" s="6">
        <f t="shared" si="0"/>
        <v>10121762529581.975</v>
      </c>
      <c r="H27" s="4">
        <f t="shared" si="1"/>
        <v>10121762529583.975</v>
      </c>
      <c r="I27" t="str">
        <f t="shared" si="2"/>
        <v>yes</v>
      </c>
      <c r="K27">
        <f t="shared" si="7"/>
        <v>9.9999999999999988E+24</v>
      </c>
      <c r="L27" t="str">
        <f t="shared" si="6"/>
        <v>yes</v>
      </c>
    </row>
    <row r="28" spans="1:12" x14ac:dyDescent="0.2">
      <c r="E28">
        <v>12.1</v>
      </c>
      <c r="F28" s="13">
        <f t="shared" si="5"/>
        <v>0.99999999999920564</v>
      </c>
      <c r="G28" s="6">
        <f t="shared" si="0"/>
        <v>6151697022014.7646</v>
      </c>
      <c r="H28" s="4">
        <f t="shared" si="1"/>
        <v>6151697022011.752</v>
      </c>
      <c r="I28" t="str">
        <f t="shared" si="2"/>
        <v>no</v>
      </c>
      <c r="K28">
        <f t="shared" si="7"/>
        <v>9.9999999999999988E+25</v>
      </c>
      <c r="L28" t="str">
        <f t="shared" si="6"/>
        <v>yes</v>
      </c>
    </row>
    <row r="29" spans="1:12" x14ac:dyDescent="0.2">
      <c r="E29">
        <v>12.2</v>
      </c>
      <c r="F29" s="13">
        <f t="shared" si="5"/>
        <v>0.99999999999936906</v>
      </c>
      <c r="G29" s="6">
        <f t="shared" si="0"/>
        <v>6789617151528.8682</v>
      </c>
      <c r="H29" s="4">
        <f t="shared" si="1"/>
        <v>6789617151526.4834</v>
      </c>
      <c r="I29" t="str">
        <f t="shared" si="2"/>
        <v>no</v>
      </c>
      <c r="K29">
        <f t="shared" si="7"/>
        <v>9.9999999999999988E+26</v>
      </c>
      <c r="L29" t="str">
        <f t="shared" si="6"/>
        <v>yes</v>
      </c>
    </row>
    <row r="30" spans="1:12" x14ac:dyDescent="0.2">
      <c r="E30">
        <v>12.3</v>
      </c>
      <c r="F30" s="13">
        <f t="shared" si="5"/>
        <v>0.99999999999949885</v>
      </c>
      <c r="G30" s="6">
        <f t="shared" si="0"/>
        <v>7353283792274.5273</v>
      </c>
      <c r="H30" s="4">
        <f t="shared" si="1"/>
        <v>7353283792272.7598</v>
      </c>
      <c r="I30" t="str">
        <f t="shared" si="2"/>
        <v>no</v>
      </c>
      <c r="K30">
        <f t="shared" si="7"/>
        <v>9.9999999999999996E+27</v>
      </c>
      <c r="L30" t="str">
        <f t="shared" si="6"/>
        <v>yes</v>
      </c>
    </row>
    <row r="31" spans="1:12" x14ac:dyDescent="0.2">
      <c r="E31">
        <v>12.5</v>
      </c>
      <c r="F31" s="13">
        <f t="shared" si="5"/>
        <v>0.99999999999968381</v>
      </c>
      <c r="G31" s="6">
        <f t="shared" si="0"/>
        <v>8256080127405.7236</v>
      </c>
      <c r="H31" s="4">
        <f t="shared" si="1"/>
        <v>8256080127405.0625</v>
      </c>
      <c r="I31" t="str">
        <f t="shared" si="2"/>
        <v>no</v>
      </c>
      <c r="K31">
        <f t="shared" si="7"/>
        <v>9.9999999999999991E+28</v>
      </c>
      <c r="L31" t="str">
        <f t="shared" si="6"/>
        <v>yes</v>
      </c>
    </row>
    <row r="32" spans="1:12" x14ac:dyDescent="0.2">
      <c r="E32">
        <v>12.6</v>
      </c>
      <c r="F32" s="13">
        <f t="shared" si="5"/>
        <v>0.99999999999974876</v>
      </c>
      <c r="G32" s="6">
        <f t="shared" si="0"/>
        <v>8603867747074.0342</v>
      </c>
      <c r="H32" s="4">
        <f t="shared" si="1"/>
        <v>8603867747073.8311</v>
      </c>
      <c r="I32" t="str">
        <f t="shared" si="2"/>
        <v>no</v>
      </c>
      <c r="K32">
        <f t="shared" si="7"/>
        <v>9.9999999999999988E+29</v>
      </c>
      <c r="L32" t="str">
        <f t="shared" si="6"/>
        <v>yes</v>
      </c>
    </row>
    <row r="33" spans="3:12" x14ac:dyDescent="0.2">
      <c r="E33">
        <v>12.7</v>
      </c>
      <c r="F33" s="13">
        <f t="shared" si="5"/>
        <v>0.99999999999980049</v>
      </c>
      <c r="G33" s="6">
        <f t="shared" si="0"/>
        <v>8893344465298.8301</v>
      </c>
      <c r="H33" s="4">
        <f t="shared" si="1"/>
        <v>8893344465299.0215</v>
      </c>
      <c r="I33" t="str">
        <f t="shared" si="2"/>
        <v>yes</v>
      </c>
      <c r="K33">
        <f t="shared" si="7"/>
        <v>9.9999999999999985E+30</v>
      </c>
      <c r="L33" t="str">
        <f t="shared" si="6"/>
        <v>yes</v>
      </c>
    </row>
    <row r="34" spans="3:12" x14ac:dyDescent="0.2">
      <c r="E34">
        <v>12.61</v>
      </c>
      <c r="F34" s="13">
        <f t="shared" si="5"/>
        <v>0.99999999999975453</v>
      </c>
      <c r="G34" s="6">
        <f t="shared" si="0"/>
        <v>8635612486495.4355</v>
      </c>
      <c r="H34" s="4">
        <f t="shared" si="1"/>
        <v>8635612486495.2764</v>
      </c>
      <c r="I34" t="str">
        <f t="shared" si="2"/>
        <v>no</v>
      </c>
    </row>
    <row r="35" spans="3:12" x14ac:dyDescent="0.2">
      <c r="E35">
        <f t="shared" ref="E35:E40" si="8">E34+0.01</f>
        <v>12.62</v>
      </c>
      <c r="F35" s="13">
        <f t="shared" si="5"/>
        <v>0.99999999999976008</v>
      </c>
      <c r="G35" s="6">
        <f t="shared" si="0"/>
        <v>8666266836752.4521</v>
      </c>
      <c r="H35" s="4">
        <f t="shared" si="1"/>
        <v>8666266836752.333</v>
      </c>
      <c r="I35" t="str">
        <f t="shared" si="2"/>
        <v>no</v>
      </c>
    </row>
    <row r="36" spans="3:12" x14ac:dyDescent="0.2">
      <c r="E36">
        <f t="shared" si="8"/>
        <v>12.629999999999999</v>
      </c>
      <c r="F36" s="13">
        <f t="shared" si="5"/>
        <v>0.99999999999976563</v>
      </c>
      <c r="G36" s="6">
        <f t="shared" si="0"/>
        <v>8697049791450.1768</v>
      </c>
      <c r="H36" s="4">
        <f t="shared" si="1"/>
        <v>8697049791450.0996</v>
      </c>
      <c r="I36" t="str">
        <f t="shared" si="2"/>
        <v>no</v>
      </c>
    </row>
    <row r="37" spans="3:12" x14ac:dyDescent="0.2">
      <c r="E37">
        <f t="shared" si="8"/>
        <v>12.639999999999999</v>
      </c>
      <c r="F37" s="13">
        <f t="shared" si="5"/>
        <v>0.99999999999977096</v>
      </c>
      <c r="G37" s="6">
        <f t="shared" si="0"/>
        <v>8726722973310.9121</v>
      </c>
      <c r="H37" s="4">
        <f t="shared" si="1"/>
        <v>8726722973310.877</v>
      </c>
      <c r="I37" t="str">
        <f t="shared" si="2"/>
        <v>no</v>
      </c>
    </row>
    <row r="38" spans="3:12" x14ac:dyDescent="0.2">
      <c r="E38">
        <f t="shared" si="8"/>
        <v>12.649999999999999</v>
      </c>
      <c r="F38" s="13">
        <f t="shared" si="5"/>
        <v>0.99999999999977618</v>
      </c>
      <c r="G38" s="6">
        <f t="shared" si="0"/>
        <v>8755893851758.6992</v>
      </c>
      <c r="H38" s="4">
        <f t="shared" si="1"/>
        <v>8755893851758.7021</v>
      </c>
      <c r="I38" t="str">
        <f t="shared" si="2"/>
        <v>no</v>
      </c>
    </row>
    <row r="39" spans="3:12" x14ac:dyDescent="0.2">
      <c r="C39" s="10" t="s">
        <v>25</v>
      </c>
      <c r="D39" s="11"/>
      <c r="E39" s="11">
        <f t="shared" si="8"/>
        <v>12.659999999999998</v>
      </c>
      <c r="F39" s="14">
        <f t="shared" si="5"/>
        <v>0.99999999999978118</v>
      </c>
      <c r="G39" s="6">
        <f t="shared" si="0"/>
        <v>8783931334676.9023</v>
      </c>
      <c r="H39" s="4">
        <f t="shared" si="1"/>
        <v>8783931334676.9443</v>
      </c>
      <c r="I39" t="str">
        <f t="shared" si="2"/>
        <v>yes</v>
      </c>
    </row>
    <row r="40" spans="3:12" x14ac:dyDescent="0.2">
      <c r="E40">
        <f t="shared" si="8"/>
        <v>12.669999999999998</v>
      </c>
      <c r="F40" s="13">
        <f t="shared" si="5"/>
        <v>0.99999999999978617</v>
      </c>
      <c r="G40" s="6">
        <f t="shared" si="0"/>
        <v>8812074838029.875</v>
      </c>
      <c r="H40" s="4">
        <f t="shared" si="1"/>
        <v>8812074838029.9551</v>
      </c>
      <c r="I40" t="str">
        <f t="shared" si="2"/>
        <v>yes</v>
      </c>
    </row>
    <row r="41" spans="3:12" x14ac:dyDescent="0.2">
      <c r="E41">
        <v>12.651</v>
      </c>
      <c r="F41" s="13">
        <f t="shared" si="5"/>
        <v>0.99999999999977662</v>
      </c>
      <c r="G41" s="6">
        <f t="shared" si="0"/>
        <v>8758381790691.334</v>
      </c>
      <c r="H41" s="4">
        <f t="shared" si="1"/>
        <v>8758381790691.3389</v>
      </c>
      <c r="I41" t="str">
        <f t="shared" si="2"/>
        <v>yes</v>
      </c>
    </row>
    <row r="42" spans="3:12" x14ac:dyDescent="0.2">
      <c r="D42" s="15"/>
      <c r="E42" s="15">
        <f>E41+0.001</f>
        <v>12.651999999999999</v>
      </c>
      <c r="F42" s="16">
        <f t="shared" si="5"/>
        <v>0.99999999999977718</v>
      </c>
      <c r="G42" s="6">
        <f t="shared" si="0"/>
        <v>8761492887927.0137</v>
      </c>
      <c r="H42" s="4">
        <f t="shared" si="1"/>
        <v>8761492887927.0244</v>
      </c>
      <c r="I42" t="str">
        <f t="shared" si="2"/>
        <v>yes</v>
      </c>
    </row>
    <row r="43" spans="3:12" x14ac:dyDescent="0.2">
      <c r="E43">
        <f t="shared" ref="E43:E53" si="9">E42+0.001</f>
        <v>12.652999999999999</v>
      </c>
      <c r="F43" s="13">
        <f t="shared" si="5"/>
        <v>0.99999999999977762</v>
      </c>
      <c r="G43" s="6">
        <f t="shared" si="0"/>
        <v>8763982704948.1455</v>
      </c>
      <c r="H43" s="4">
        <f t="shared" si="1"/>
        <v>8763982704948.1602</v>
      </c>
      <c r="I43" t="str">
        <f t="shared" si="2"/>
        <v>yes</v>
      </c>
    </row>
    <row r="44" spans="3:12" x14ac:dyDescent="0.2">
      <c r="E44">
        <f t="shared" si="9"/>
        <v>12.653999999999998</v>
      </c>
      <c r="F44" s="13">
        <f t="shared" si="5"/>
        <v>0.99999999999977818</v>
      </c>
      <c r="G44" s="6">
        <f t="shared" si="0"/>
        <v>8767096150774.208</v>
      </c>
      <c r="H44" s="4">
        <f t="shared" si="1"/>
        <v>8767096150774.2246</v>
      </c>
      <c r="I44" t="str">
        <f t="shared" si="2"/>
        <v>yes</v>
      </c>
    </row>
    <row r="45" spans="3:12" x14ac:dyDescent="0.2">
      <c r="E45">
        <f t="shared" si="9"/>
        <v>12.654999999999998</v>
      </c>
      <c r="F45" s="13">
        <f t="shared" si="5"/>
        <v>0.99999999999977873</v>
      </c>
      <c r="G45" s="6">
        <f t="shared" si="0"/>
        <v>8770210902217.7627</v>
      </c>
      <c r="H45" s="4">
        <f t="shared" si="1"/>
        <v>8770210902217.7852</v>
      </c>
      <c r="I45" t="str">
        <f t="shared" si="2"/>
        <v>yes</v>
      </c>
    </row>
    <row r="46" spans="3:12" x14ac:dyDescent="0.2">
      <c r="E46">
        <f t="shared" si="9"/>
        <v>12.655999999999997</v>
      </c>
      <c r="F46" s="13">
        <f t="shared" si="5"/>
        <v>0.99999999999977918</v>
      </c>
      <c r="G46" s="6">
        <f t="shared" si="0"/>
        <v>8772703643824.3867</v>
      </c>
      <c r="H46" s="4">
        <f t="shared" si="1"/>
        <v>8772703643824.4131</v>
      </c>
      <c r="I46" t="str">
        <f t="shared" si="2"/>
        <v>yes</v>
      </c>
    </row>
    <row r="47" spans="3:12" x14ac:dyDescent="0.2">
      <c r="E47">
        <f t="shared" si="9"/>
        <v>12.656999999999996</v>
      </c>
      <c r="F47" s="13">
        <f t="shared" si="5"/>
        <v>0.99999999999977973</v>
      </c>
      <c r="G47" s="6">
        <f t="shared" si="0"/>
        <v>8775820746908.5557</v>
      </c>
      <c r="H47" s="4">
        <f t="shared" si="1"/>
        <v>8775820746908.5879</v>
      </c>
      <c r="I47" t="str">
        <f t="shared" si="2"/>
        <v>yes</v>
      </c>
    </row>
    <row r="48" spans="3:12" x14ac:dyDescent="0.2">
      <c r="E48">
        <f t="shared" si="9"/>
        <v>12.657999999999996</v>
      </c>
      <c r="F48" s="13">
        <f t="shared" si="5"/>
        <v>0.99999999999978018</v>
      </c>
      <c r="G48" s="6">
        <f t="shared" si="0"/>
        <v>8778315370616.0127</v>
      </c>
      <c r="H48" s="4">
        <f t="shared" si="1"/>
        <v>8778315370616.0459</v>
      </c>
      <c r="I48" t="str">
        <f t="shared" si="2"/>
        <v>yes</v>
      </c>
    </row>
    <row r="49" spans="5:9" x14ac:dyDescent="0.2">
      <c r="E49">
        <f t="shared" si="9"/>
        <v>12.658999999999995</v>
      </c>
      <c r="F49" s="13">
        <f t="shared" si="5"/>
        <v>0.99999999999978073</v>
      </c>
      <c r="G49" s="6">
        <f t="shared" si="0"/>
        <v>8781434827303.75</v>
      </c>
      <c r="H49" s="4">
        <f t="shared" si="1"/>
        <v>8781434827303.7891</v>
      </c>
      <c r="I49" t="str">
        <f t="shared" si="2"/>
        <v>yes</v>
      </c>
    </row>
    <row r="50" spans="5:9" x14ac:dyDescent="0.2">
      <c r="E50">
        <f t="shared" si="9"/>
        <v>12.659999999999995</v>
      </c>
      <c r="F50" s="13">
        <f t="shared" si="5"/>
        <v>0.99999999999978118</v>
      </c>
      <c r="G50" s="6">
        <f t="shared" si="0"/>
        <v>8783931334676.9023</v>
      </c>
      <c r="H50" s="4">
        <f t="shared" si="1"/>
        <v>8783931334676.9443</v>
      </c>
      <c r="I50" t="str">
        <f t="shared" si="2"/>
        <v>yes</v>
      </c>
    </row>
    <row r="51" spans="5:9" x14ac:dyDescent="0.2">
      <c r="E51">
        <f t="shared" si="9"/>
        <v>12.660999999999994</v>
      </c>
      <c r="F51" s="13">
        <f t="shared" si="5"/>
        <v>0.99999999999978173</v>
      </c>
      <c r="G51" s="6">
        <f t="shared" si="0"/>
        <v>8787053146935.4873</v>
      </c>
      <c r="H51" s="4">
        <f t="shared" si="1"/>
        <v>8787053146935.5322</v>
      </c>
      <c r="I51" t="str">
        <f t="shared" si="2"/>
        <v>yes</v>
      </c>
    </row>
    <row r="52" spans="5:9" x14ac:dyDescent="0.2">
      <c r="E52">
        <f t="shared" si="9"/>
        <v>12.661999999999994</v>
      </c>
      <c r="F52" s="13">
        <f t="shared" si="5"/>
        <v>0.99999999999978217</v>
      </c>
      <c r="G52" s="6">
        <f t="shared" si="0"/>
        <v>8789551539551.376</v>
      </c>
      <c r="H52" s="4">
        <f t="shared" si="1"/>
        <v>8789551539551.4258</v>
      </c>
      <c r="I52" t="str">
        <f t="shared" si="2"/>
        <v>yes</v>
      </c>
    </row>
    <row r="53" spans="5:9" x14ac:dyDescent="0.2">
      <c r="E53">
        <f t="shared" si="9"/>
        <v>12.662999999999993</v>
      </c>
      <c r="F53" s="13">
        <f t="shared" si="5"/>
        <v>0.99999999999978273</v>
      </c>
      <c r="G53" s="6">
        <f t="shared" si="0"/>
        <v>8792675709343.3789</v>
      </c>
      <c r="H53" s="4">
        <f t="shared" si="1"/>
        <v>8792675709343.4316</v>
      </c>
      <c r="I53" t="str">
        <f t="shared" si="2"/>
        <v>yes</v>
      </c>
    </row>
  </sheetData>
  <mergeCells count="3">
    <mergeCell ref="K1:L1"/>
    <mergeCell ref="A3:C3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NDGU</vt:lpstr>
      <vt:lpstr>RDGU</vt:lpstr>
      <vt:lpstr>RDGU with inequality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Spears</dc:creator>
  <cp:lastModifiedBy>Orri</cp:lastModifiedBy>
  <dcterms:created xsi:type="dcterms:W3CDTF">2023-01-27T09:37:55Z</dcterms:created>
  <dcterms:modified xsi:type="dcterms:W3CDTF">2023-01-29T09:32:05Z</dcterms:modified>
</cp:coreProperties>
</file>