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Antiquity\Antiquity WORKING FILES\IN PRODUCTION\Booth AQY-RE-19-198.R1\In Copy-Edit\FINAL Files\"/>
    </mc:Choice>
  </mc:AlternateContent>
  <bookViews>
    <workbookView xWindow="0" yWindow="465" windowWidth="25605" windowHeight="14175" tabRatio="500"/>
  </bookViews>
  <sheets>
    <sheet name="Supplementary_Table_1" sheetId="1" r:id="rId1"/>
  </sheets>
  <calcPr calcId="162913"/>
  <extLst>
    <ext xmlns:x14="http://schemas.microsoft.com/office/spreadsheetml/2009/9/main" uri="{79F54976-1DA5-4618-B147-4CDE4B953A38}">
      <x14:workbookPr defaultImageDpi="330"/>
    </ext>
  </extLst>
</workbook>
</file>

<file path=xl/calcChain.xml><?xml version="1.0" encoding="utf-8"?>
<calcChain xmlns="http://schemas.openxmlformats.org/spreadsheetml/2006/main">
  <c r="X3" i="1" l="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AI4" i="1"/>
  <c r="AJ4" i="1" s="1"/>
  <c r="AI5" i="1"/>
  <c r="AJ5" i="1" s="1"/>
  <c r="AI6" i="1"/>
  <c r="AJ6" i="1" s="1"/>
  <c r="AI7" i="1"/>
  <c r="AJ7" i="1" s="1"/>
  <c r="AI8" i="1"/>
  <c r="AJ8" i="1" s="1"/>
  <c r="AI9" i="1"/>
  <c r="AJ9" i="1" s="1"/>
  <c r="AI10" i="1"/>
  <c r="AJ10" i="1" s="1"/>
  <c r="AI11" i="1"/>
  <c r="AJ11" i="1" s="1"/>
  <c r="AI12" i="1"/>
  <c r="AJ12" i="1" s="1"/>
  <c r="AI13" i="1"/>
  <c r="AJ13" i="1" s="1"/>
  <c r="AI14" i="1"/>
  <c r="AJ14" i="1" s="1"/>
  <c r="AI15" i="1"/>
  <c r="AJ15" i="1" s="1"/>
  <c r="AI16" i="1"/>
  <c r="AJ16" i="1" s="1"/>
  <c r="AI17" i="1"/>
  <c r="AJ17" i="1" s="1"/>
  <c r="AI18" i="1"/>
  <c r="AJ18" i="1" s="1"/>
  <c r="AI19" i="1"/>
  <c r="AJ19" i="1" s="1"/>
  <c r="AI20" i="1"/>
  <c r="AJ20" i="1" s="1"/>
  <c r="AI21" i="1"/>
  <c r="AJ21" i="1" s="1"/>
  <c r="AI22" i="1"/>
  <c r="AJ22" i="1" s="1"/>
  <c r="AI23" i="1"/>
  <c r="AJ23" i="1" s="1"/>
  <c r="AI24" i="1"/>
  <c r="AJ24" i="1" s="1"/>
  <c r="AI25" i="1"/>
  <c r="AJ25" i="1" s="1"/>
  <c r="AI26" i="1"/>
  <c r="AJ26" i="1" s="1"/>
  <c r="AI27" i="1"/>
  <c r="AJ27" i="1" s="1"/>
  <c r="AI28" i="1"/>
  <c r="AJ28" i="1" s="1"/>
  <c r="AI29" i="1"/>
  <c r="AJ29" i="1" s="1"/>
  <c r="AI30" i="1"/>
  <c r="AJ30" i="1" s="1"/>
  <c r="AI31" i="1"/>
  <c r="AJ31" i="1" s="1"/>
  <c r="AI32" i="1"/>
  <c r="AJ32" i="1" s="1"/>
  <c r="AI33" i="1"/>
  <c r="AJ33" i="1" s="1"/>
  <c r="AI34" i="1"/>
  <c r="AJ34" i="1" s="1"/>
  <c r="AI35" i="1"/>
  <c r="AJ35" i="1" s="1"/>
  <c r="AI36" i="1"/>
  <c r="AJ36" i="1" s="1"/>
  <c r="AI37" i="1"/>
  <c r="AJ37" i="1" s="1"/>
  <c r="AI38" i="1"/>
  <c r="AJ38" i="1" s="1"/>
  <c r="AI39" i="1"/>
  <c r="AJ39" i="1" s="1"/>
  <c r="AI40" i="1"/>
  <c r="AJ40" i="1" s="1"/>
  <c r="AI41" i="1"/>
  <c r="AJ41" i="1" s="1"/>
  <c r="AI42" i="1"/>
  <c r="AJ42" i="1" s="1"/>
  <c r="AI43" i="1"/>
  <c r="AJ43" i="1" s="1"/>
  <c r="AI44" i="1"/>
  <c r="AJ44" i="1" s="1"/>
  <c r="AI45" i="1"/>
  <c r="AJ45" i="1" s="1"/>
  <c r="AI46" i="1"/>
  <c r="AJ46" i="1" s="1"/>
  <c r="AI47" i="1"/>
  <c r="AJ47" i="1" s="1"/>
  <c r="AI48" i="1"/>
  <c r="AJ48" i="1" s="1"/>
  <c r="AI49" i="1"/>
  <c r="AJ49" i="1" s="1"/>
  <c r="AI50" i="1"/>
  <c r="AJ50" i="1" s="1"/>
  <c r="AI51" i="1"/>
  <c r="AJ51" i="1" s="1"/>
  <c r="AI52" i="1"/>
  <c r="AJ52" i="1" s="1"/>
  <c r="AI53" i="1"/>
  <c r="AJ53" i="1" s="1"/>
  <c r="AI54" i="1"/>
  <c r="AJ54" i="1" s="1"/>
  <c r="AI55" i="1"/>
  <c r="AJ55" i="1" s="1"/>
  <c r="AI56" i="1"/>
  <c r="AJ56" i="1" s="1"/>
  <c r="AI57" i="1"/>
  <c r="AJ57" i="1" s="1"/>
  <c r="AI58" i="1"/>
  <c r="AJ58" i="1" s="1"/>
  <c r="AI59" i="1"/>
  <c r="AJ59" i="1" s="1"/>
  <c r="AI60" i="1"/>
  <c r="AJ60" i="1" s="1"/>
  <c r="AI61" i="1"/>
  <c r="AJ61" i="1" s="1"/>
  <c r="AI62" i="1"/>
  <c r="AJ62" i="1" s="1"/>
  <c r="AH4" i="1"/>
  <c r="AG4" i="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2" i="1"/>
  <c r="AH52" i="1" s="1"/>
  <c r="AG53" i="1"/>
  <c r="AH53" i="1" s="1"/>
  <c r="AG54" i="1"/>
  <c r="AH54" i="1" s="1"/>
  <c r="AG55" i="1"/>
  <c r="AH55" i="1" s="1"/>
  <c r="AG56" i="1"/>
  <c r="AH56" i="1" s="1"/>
  <c r="AG57" i="1"/>
  <c r="AH57" i="1" s="1"/>
  <c r="AG58" i="1"/>
  <c r="AH58" i="1" s="1"/>
  <c r="AG59" i="1"/>
  <c r="AH59" i="1" s="1"/>
  <c r="AG60" i="1"/>
  <c r="AH60" i="1" s="1"/>
  <c r="AG61" i="1"/>
  <c r="AH61" i="1" s="1"/>
  <c r="AG62" i="1"/>
  <c r="AH62" i="1" s="1"/>
  <c r="AI3" i="1" l="1"/>
  <c r="AJ3" i="1" s="1"/>
  <c r="AG3" i="1"/>
  <c r="AH3" i="1" s="1"/>
  <c r="Y62" i="1" l="1"/>
  <c r="Y61" i="1"/>
  <c r="AB62" i="1" l="1"/>
  <c r="Z62" i="1"/>
  <c r="AA62" i="1" s="1"/>
  <c r="Z61" i="1"/>
  <c r="AA61" i="1" s="1"/>
  <c r="AB61" i="1"/>
  <c r="Y46" i="1" l="1"/>
  <c r="Y42" i="1"/>
  <c r="Y43" i="1"/>
  <c r="Y44" i="1"/>
  <c r="Y45" i="1"/>
  <c r="Y28" i="1"/>
  <c r="Y41" i="1"/>
  <c r="AB41" i="1" s="1"/>
  <c r="Z41" i="1" l="1"/>
  <c r="AA41" i="1" s="1"/>
  <c r="AB46" i="1"/>
  <c r="Z46" i="1"/>
  <c r="AA46" i="1" s="1"/>
  <c r="AB45" i="1"/>
  <c r="Z45" i="1"/>
  <c r="AA45" i="1" s="1"/>
  <c r="AB44" i="1"/>
  <c r="Z44" i="1"/>
  <c r="AA44" i="1" s="1"/>
  <c r="AB43" i="1"/>
  <c r="Z43" i="1"/>
  <c r="AA43" i="1" s="1"/>
  <c r="AB42" i="1"/>
  <c r="Z42" i="1"/>
  <c r="AA42" i="1" s="1"/>
  <c r="Z28" i="1"/>
  <c r="AA28" i="1" s="1"/>
  <c r="AB28" i="1"/>
  <c r="Y48" i="1"/>
  <c r="Y29" i="1"/>
  <c r="Y16" i="1"/>
  <c r="Z16" i="1" s="1"/>
  <c r="AA16" i="1" s="1"/>
  <c r="Y14" i="1"/>
  <c r="Y53" i="1"/>
  <c r="Z53" i="1" s="1"/>
  <c r="AA53" i="1" s="1"/>
  <c r="Y39" i="1"/>
  <c r="Y55" i="1"/>
  <c r="Y40" i="1"/>
  <c r="AB40" i="1" s="1"/>
  <c r="Y32" i="1"/>
  <c r="Z32" i="1" s="1"/>
  <c r="AA32" i="1" s="1"/>
  <c r="Y6" i="1"/>
  <c r="Y60" i="1"/>
  <c r="Y4" i="1"/>
  <c r="AB4" i="1" s="1"/>
  <c r="Y3" i="1"/>
  <c r="Z3" i="1" s="1"/>
  <c r="AA3" i="1" s="1"/>
  <c r="Y9" i="1"/>
  <c r="Y8" i="1"/>
  <c r="Y10" i="1"/>
  <c r="Y13" i="1"/>
  <c r="Z13" i="1" s="1"/>
  <c r="AA13" i="1" s="1"/>
  <c r="Y12" i="1"/>
  <c r="Y11" i="1"/>
  <c r="Y17" i="1"/>
  <c r="Y18" i="1"/>
  <c r="Z18" i="1" s="1"/>
  <c r="AA18" i="1" s="1"/>
  <c r="Y21" i="1"/>
  <c r="Y20" i="1"/>
  <c r="Y19" i="1"/>
  <c r="AB19" i="1" s="1"/>
  <c r="Y22" i="1"/>
  <c r="Z22" i="1" s="1"/>
  <c r="AA22" i="1" s="1"/>
  <c r="Y23" i="1"/>
  <c r="Y24" i="1"/>
  <c r="Y26" i="1"/>
  <c r="AB26" i="1" s="1"/>
  <c r="Y34" i="1"/>
  <c r="Z34" i="1" s="1"/>
  <c r="AA34" i="1" s="1"/>
  <c r="Y35" i="1"/>
  <c r="Y36" i="1"/>
  <c r="Y33" i="1"/>
  <c r="Y27" i="1"/>
  <c r="Z27" i="1" s="1"/>
  <c r="AA27" i="1" s="1"/>
  <c r="Y30" i="1"/>
  <c r="Y31" i="1"/>
  <c r="Y37" i="1"/>
  <c r="Y54" i="1"/>
  <c r="Z54" i="1" s="1"/>
  <c r="AA54" i="1" s="1"/>
  <c r="Y56" i="1"/>
  <c r="Y58" i="1"/>
  <c r="Y7" i="1"/>
  <c r="AB7" i="1" s="1"/>
  <c r="Y57" i="1"/>
  <c r="Z57" i="1" s="1"/>
  <c r="AA57" i="1" s="1"/>
  <c r="Y50" i="1"/>
  <c r="Y51" i="1"/>
  <c r="Y52" i="1"/>
  <c r="AB52" i="1" s="1"/>
  <c r="Y15" i="1"/>
  <c r="Z15" i="1" s="1"/>
  <c r="AA15" i="1" s="1"/>
  <c r="Y59" i="1"/>
  <c r="Y38" i="1"/>
  <c r="AB38" i="1" s="1"/>
  <c r="Y49" i="1"/>
  <c r="Z49" i="1" s="1"/>
  <c r="AA49" i="1" s="1"/>
  <c r="Y47" i="1"/>
  <c r="Y25" i="1"/>
  <c r="AB25" i="1" s="1"/>
  <c r="Y5" i="1"/>
  <c r="Z5" i="1" s="1"/>
  <c r="AA5" i="1" s="1"/>
  <c r="AB10" i="1" l="1"/>
  <c r="Z10" i="1"/>
  <c r="AA10" i="1" s="1"/>
  <c r="Z4" i="1"/>
  <c r="AA4" i="1" s="1"/>
  <c r="AB33" i="1"/>
  <c r="Z33" i="1"/>
  <c r="AA33" i="1" s="1"/>
  <c r="Z38" i="1"/>
  <c r="AA38" i="1" s="1"/>
  <c r="Z52" i="1"/>
  <c r="AA52" i="1" s="1"/>
  <c r="Z26" i="1"/>
  <c r="AA26" i="1" s="1"/>
  <c r="AB37" i="1"/>
  <c r="Z37" i="1"/>
  <c r="AA37" i="1" s="1"/>
  <c r="AB17" i="1"/>
  <c r="Z17" i="1"/>
  <c r="AA17" i="1" s="1"/>
  <c r="AB29" i="1"/>
  <c r="Z29" i="1"/>
  <c r="AA29" i="1" s="1"/>
  <c r="Z25" i="1"/>
  <c r="AA25" i="1" s="1"/>
  <c r="Z7" i="1"/>
  <c r="AA7" i="1" s="1"/>
  <c r="Z19" i="1"/>
  <c r="AA19" i="1" s="1"/>
  <c r="Z40" i="1"/>
  <c r="AA40" i="1" s="1"/>
  <c r="Z39" i="1"/>
  <c r="AA39" i="1" s="1"/>
  <c r="AB39" i="1"/>
  <c r="AB59" i="1"/>
  <c r="Z59" i="1"/>
  <c r="AA59" i="1" s="1"/>
  <c r="Z50" i="1"/>
  <c r="AA50" i="1" s="1"/>
  <c r="AB50" i="1"/>
  <c r="AB36" i="1"/>
  <c r="Z36" i="1"/>
  <c r="AA36" i="1" s="1"/>
  <c r="Z23" i="1"/>
  <c r="AA23" i="1" s="1"/>
  <c r="AB23" i="1"/>
  <c r="AB8" i="1"/>
  <c r="Z8" i="1"/>
  <c r="AA8" i="1" s="1"/>
  <c r="Z6" i="1"/>
  <c r="AA6" i="1" s="1"/>
  <c r="AB6" i="1"/>
  <c r="AB58" i="1"/>
  <c r="Z58" i="1"/>
  <c r="AA58" i="1" s="1"/>
  <c r="AB30" i="1"/>
  <c r="Z30" i="1"/>
  <c r="AA30" i="1" s="1"/>
  <c r="AB20" i="1"/>
  <c r="Z20" i="1"/>
  <c r="AA20" i="1" s="1"/>
  <c r="AB12" i="1"/>
  <c r="Z12" i="1"/>
  <c r="AA12" i="1" s="1"/>
  <c r="AB55" i="1"/>
  <c r="Z55" i="1"/>
  <c r="AA55" i="1" s="1"/>
  <c r="AB51" i="1"/>
  <c r="Z51" i="1"/>
  <c r="AA51" i="1" s="1"/>
  <c r="Z56" i="1"/>
  <c r="AA56" i="1" s="1"/>
  <c r="AB56" i="1"/>
  <c r="AB24" i="1"/>
  <c r="Z24" i="1"/>
  <c r="AA24" i="1" s="1"/>
  <c r="Z21" i="1"/>
  <c r="AA21" i="1" s="1"/>
  <c r="AB21" i="1"/>
  <c r="AB60" i="1"/>
  <c r="Z60" i="1"/>
  <c r="AA60" i="1" s="1"/>
  <c r="Z14" i="1"/>
  <c r="AA14" i="1" s="1"/>
  <c r="AB14" i="1"/>
  <c r="AB47" i="1"/>
  <c r="Z47" i="1"/>
  <c r="AA47" i="1" s="1"/>
  <c r="AB31" i="1"/>
  <c r="Z31" i="1"/>
  <c r="AA31" i="1" s="1"/>
  <c r="Z35" i="1"/>
  <c r="AA35" i="1" s="1"/>
  <c r="AB35" i="1"/>
  <c r="AB11" i="1"/>
  <c r="Z11" i="1"/>
  <c r="AA11" i="1" s="1"/>
  <c r="Z9" i="1"/>
  <c r="AA9" i="1" s="1"/>
  <c r="AB9" i="1"/>
  <c r="AB48" i="1"/>
  <c r="Z48" i="1"/>
  <c r="AA48" i="1" s="1"/>
  <c r="AB49" i="1"/>
  <c r="AB57" i="1"/>
  <c r="AB54" i="1"/>
  <c r="AB27" i="1"/>
  <c r="AB34" i="1"/>
  <c r="AB22" i="1"/>
  <c r="AB18" i="1"/>
  <c r="AB13" i="1"/>
  <c r="AB3" i="1"/>
  <c r="AB32" i="1"/>
  <c r="AB53" i="1"/>
  <c r="AB16" i="1"/>
  <c r="AB5" i="1"/>
  <c r="AB15" i="1"/>
</calcChain>
</file>

<file path=xl/sharedStrings.xml><?xml version="1.0" encoding="utf-8"?>
<sst xmlns="http://schemas.openxmlformats.org/spreadsheetml/2006/main" count="960" uniqueCount="412">
  <si>
    <t>Site</t>
  </si>
  <si>
    <t>No</t>
  </si>
  <si>
    <t>Yes</t>
  </si>
  <si>
    <t>Offset</t>
  </si>
  <si>
    <t>Offset_Error</t>
  </si>
  <si>
    <t>Phase</t>
  </si>
  <si>
    <t>Sample</t>
  </si>
  <si>
    <t>8a</t>
  </si>
  <si>
    <t>8b</t>
  </si>
  <si>
    <t>G58</t>
  </si>
  <si>
    <t>Sk1</t>
  </si>
  <si>
    <t>SF62</t>
  </si>
  <si>
    <t>SF54b</t>
  </si>
  <si>
    <t>F1</t>
  </si>
  <si>
    <t>25010b</t>
  </si>
  <si>
    <t>Cist_1</t>
  </si>
  <si>
    <t>Cist_2</t>
  </si>
  <si>
    <t>B15</t>
  </si>
  <si>
    <t>F3390</t>
  </si>
  <si>
    <t>F131</t>
  </si>
  <si>
    <t>2638a</t>
  </si>
  <si>
    <t>2638b</t>
  </si>
  <si>
    <t>2638c</t>
  </si>
  <si>
    <t>Boscombe_25010</t>
  </si>
  <si>
    <t>Boscombe_25008</t>
  </si>
  <si>
    <t>Boscombe_25010B</t>
  </si>
  <si>
    <t>Dryburn_Bridge_Cist_2</t>
  </si>
  <si>
    <t>Dryburn_Bridge_Cist_1</t>
  </si>
  <si>
    <t>South_Dumpton_Down_B15</t>
  </si>
  <si>
    <t>Ingleby_Barwick_8a</t>
  </si>
  <si>
    <t>Ingleby_Barwick_8b</t>
  </si>
  <si>
    <t>Melton_Quarry_1008</t>
  </si>
  <si>
    <t>Cnip_Sk1</t>
  </si>
  <si>
    <t>Cnip_SF62</t>
  </si>
  <si>
    <t>Cnip_SF54b</t>
  </si>
  <si>
    <t>Bradley_Fen_853</t>
  </si>
  <si>
    <t>Latton_Lands_1751</t>
  </si>
  <si>
    <t>Clay_Farm_2910</t>
  </si>
  <si>
    <t>Traigh_Bahn_Cist_1</t>
  </si>
  <si>
    <t>Cladh_Hallan_2638a</t>
  </si>
  <si>
    <t>Cladh_Hallan_2638b</t>
  </si>
  <si>
    <t>Cladh_Hallan_2638c</t>
  </si>
  <si>
    <t>Cladh_Hallan_2613</t>
  </si>
  <si>
    <t>Bradley_Fen_948</t>
  </si>
  <si>
    <t>Wicken_1254</t>
  </si>
  <si>
    <t>Greylake_2</t>
  </si>
  <si>
    <t>Needingworth_Quarry_3284</t>
  </si>
  <si>
    <t>Eye_Quarry_2623</t>
  </si>
  <si>
    <t>Eye_Quarry_2222</t>
  </si>
  <si>
    <t>Bradley_Fen_1102</t>
  </si>
  <si>
    <t>Needingworth_Quarry_427</t>
  </si>
  <si>
    <t>Stanton_St_Bernard_100004</t>
  </si>
  <si>
    <t>Stanton_St_Bernard_200004</t>
  </si>
  <si>
    <t>Stanton_St_Bernard_3</t>
  </si>
  <si>
    <t>Wilsford_G58</t>
  </si>
  <si>
    <t>Bradley_Fen_785</t>
  </si>
  <si>
    <t>Potterne_1016</t>
  </si>
  <si>
    <t>Potterne_2033</t>
  </si>
  <si>
    <t>Potterne_2747</t>
  </si>
  <si>
    <t>Potterne_2776</t>
  </si>
  <si>
    <t>Thorney_575</t>
  </si>
  <si>
    <t>Canada_Farm_F1</t>
  </si>
  <si>
    <t>Clay_Farm_6319</t>
  </si>
  <si>
    <t>Error1</t>
  </si>
  <si>
    <t>Error2</t>
  </si>
  <si>
    <t>Cotswold_Community</t>
  </si>
  <si>
    <t>East_Chisenbury_201</t>
  </si>
  <si>
    <t>East_Chisenbury_152</t>
  </si>
  <si>
    <t>East_Chisenbury_600</t>
  </si>
  <si>
    <t>East_Chisenbury_140</t>
  </si>
  <si>
    <t>East_Chisenbury_128</t>
  </si>
  <si>
    <t>IA</t>
  </si>
  <si>
    <t>Irthlingborough_6461</t>
  </si>
  <si>
    <t>Whitton_Hill_T654a</t>
  </si>
  <si>
    <t>Whitton_Hill_T654b</t>
  </si>
  <si>
    <t>T654</t>
  </si>
  <si>
    <t>F.2</t>
  </si>
  <si>
    <t>Striplands_Farm_F.2</t>
  </si>
  <si>
    <t>Cliffs_End_Farm_ON101</t>
  </si>
  <si>
    <t>Cliffs_End_Farm_ON110</t>
  </si>
  <si>
    <t>Cliffs_End_Farm_ON100</t>
  </si>
  <si>
    <t>Cliffs_End_Farm_ON536</t>
  </si>
  <si>
    <t>Cliffs_End_Farm_ON106</t>
  </si>
  <si>
    <t>ON110</t>
  </si>
  <si>
    <t>ON100</t>
  </si>
  <si>
    <t>ON101</t>
  </si>
  <si>
    <t>ON536</t>
  </si>
  <si>
    <t>ON106</t>
  </si>
  <si>
    <t>Irthlingborough_6400</t>
  </si>
  <si>
    <t>Trelowthat_3419_spit2</t>
  </si>
  <si>
    <t>Trelowthas_3419</t>
  </si>
  <si>
    <t>3419_spit2</t>
  </si>
  <si>
    <t>Significant</t>
  </si>
  <si>
    <t>MBA-EIA</t>
  </si>
  <si>
    <t>CA-EBA</t>
  </si>
  <si>
    <t>Label</t>
  </si>
  <si>
    <t>Boscombe Bowmen</t>
  </si>
  <si>
    <t>Cotswold Community</t>
  </si>
  <si>
    <t>Canada Farm</t>
  </si>
  <si>
    <t>Dryburn Bridge</t>
  </si>
  <si>
    <t>South Dumpton Down</t>
  </si>
  <si>
    <t>Redlands Farm</t>
  </si>
  <si>
    <t>Deposition/TAQ</t>
  </si>
  <si>
    <t>Material for Deposition/TAQ</t>
  </si>
  <si>
    <t>14C Determination</t>
  </si>
  <si>
    <t>14C Determination1</t>
  </si>
  <si>
    <t>Median Date Deposition/TAQ</t>
  </si>
  <si>
    <t>Disarticulated partial skeleton</t>
  </si>
  <si>
    <t>Disarticulated parietal fragment</t>
  </si>
  <si>
    <t>Disarticulated human ulna</t>
  </si>
  <si>
    <t>Disarticulated cranial fragment</t>
  </si>
  <si>
    <t>Articulated cranium and cervical vertebrae</t>
  </si>
  <si>
    <t>Disarticulated mandible</t>
  </si>
  <si>
    <t>Articulated partial skeleton</t>
  </si>
  <si>
    <t>Disarticulated left talus</t>
  </si>
  <si>
    <t>Disarticulated 5th L Metatarsal</t>
  </si>
  <si>
    <t>Human Bone Deposit</t>
  </si>
  <si>
    <t>Disarticulated femoral fragment</t>
  </si>
  <si>
    <t>Disarticulated cranium</t>
  </si>
  <si>
    <t>Cremation</t>
  </si>
  <si>
    <t>Complete articulated skeleton</t>
  </si>
  <si>
    <t>Post mortem manipulation</t>
  </si>
  <si>
    <t>Location</t>
  </si>
  <si>
    <t>Boscombe Down, Wiltshire, England</t>
  </si>
  <si>
    <t>Disarticulated R. Frontal</t>
  </si>
  <si>
    <t>Disarticulated L. radius</t>
  </si>
  <si>
    <t>Disarticulated L. ulna</t>
  </si>
  <si>
    <t>Disarticulated human mandible</t>
  </si>
  <si>
    <t>Disarticulated human frontal</t>
  </si>
  <si>
    <t>Partial disarticulated skeleton</t>
  </si>
  <si>
    <t>Partial disarticulated infant skeleton</t>
  </si>
  <si>
    <t>Articulated foot bones</t>
  </si>
  <si>
    <t>Disarticulated right mandible fragment</t>
  </si>
  <si>
    <t>Disarticulated frontal fragment</t>
  </si>
  <si>
    <t>Disarticulated Frontal fragment</t>
  </si>
  <si>
    <t>Disarticulated femur fragment</t>
  </si>
  <si>
    <t>Briggs Farm</t>
  </si>
  <si>
    <t>Partial cremation (225g)</t>
  </si>
  <si>
    <t>Disarticulated L. femur</t>
  </si>
  <si>
    <t>Disarticulated L parietal</t>
  </si>
  <si>
    <t>Disarticulated L. parietal</t>
  </si>
  <si>
    <t>Disarticulated femur</t>
  </si>
  <si>
    <t>Urned double cremation</t>
  </si>
  <si>
    <t>Context</t>
  </si>
  <si>
    <t>Age</t>
  </si>
  <si>
    <t>Sex</t>
  </si>
  <si>
    <t>None</t>
  </si>
  <si>
    <t>Pit</t>
  </si>
  <si>
    <t>Adult</t>
  </si>
  <si>
    <t>Indeterminable</t>
  </si>
  <si>
    <t>Disarticulated femoral fragments</t>
  </si>
  <si>
    <t>Middle Adult</t>
  </si>
  <si>
    <t>Male</t>
  </si>
  <si>
    <t>Formerly mummified</t>
  </si>
  <si>
    <t>Grave (coffin)</t>
  </si>
  <si>
    <t>Unknown</t>
  </si>
  <si>
    <t>Grave</t>
  </si>
  <si>
    <t>Weathering and cut</t>
  </si>
  <si>
    <t>35-45</t>
  </si>
  <si>
    <t>6-8</t>
  </si>
  <si>
    <t>Stone cist</t>
  </si>
  <si>
    <t>Wooden cist</t>
  </si>
  <si>
    <t>Disarticulated partial skeletons (MNI=2)</t>
  </si>
  <si>
    <t>c.25; Adult</t>
  </si>
  <si>
    <t>Male; Male</t>
  </si>
  <si>
    <t>Female</t>
  </si>
  <si>
    <t>Juvenile</t>
  </si>
  <si>
    <t>Subadult</t>
  </si>
  <si>
    <t>Double partial cremation (2495.1g)</t>
  </si>
  <si>
    <t>Cremated</t>
  </si>
  <si>
    <t>Triple partial cremation (3959.3g)</t>
  </si>
  <si>
    <t>20-40; 13-14</t>
  </si>
  <si>
    <t>Male; ?</t>
  </si>
  <si>
    <t>Round barrow</t>
  </si>
  <si>
    <t>3 Adults</t>
  </si>
  <si>
    <t>1 Male; 1 Female; Indeterminable</t>
  </si>
  <si>
    <t>2-4 months</t>
  </si>
  <si>
    <t>Disarticulated humerus</t>
  </si>
  <si>
    <t>Indeteminable</t>
  </si>
  <si>
    <t>Partial partially articulated skeleton</t>
  </si>
  <si>
    <t>Adut</t>
  </si>
  <si>
    <t>Older Adult</t>
  </si>
  <si>
    <t>Watering Hole</t>
  </si>
  <si>
    <t>Femur broken fresh</t>
  </si>
  <si>
    <t>Male?</t>
  </si>
  <si>
    <t>Settlement enclosure ditch terminal</t>
  </si>
  <si>
    <t>Ditch (Settlement)</t>
  </si>
  <si>
    <t>17-25</t>
  </si>
  <si>
    <t>Hoard in a burnt mound</t>
  </si>
  <si>
    <t>Multiple partial cremation (MNI=24, 21,600g)</t>
  </si>
  <si>
    <t>20 Adults; 4 subadults</t>
  </si>
  <si>
    <t>At least 1 female</t>
  </si>
  <si>
    <t>Natural hollow</t>
  </si>
  <si>
    <t>Carnivore gnawing</t>
  </si>
  <si>
    <t>Ceremonial platform in wetland</t>
  </si>
  <si>
    <t>18-30</t>
  </si>
  <si>
    <t>Occupation Deposit (settlement)</t>
  </si>
  <si>
    <t>Beneath house floor</t>
  </si>
  <si>
    <t>Older adult</t>
  </si>
  <si>
    <t>Buried soil (settlement)</t>
  </si>
  <si>
    <t>Fresh cut</t>
  </si>
  <si>
    <t>Midden</t>
  </si>
  <si>
    <t>Post hole</t>
  </si>
  <si>
    <t>Pit (settlement)</t>
  </si>
  <si>
    <t>Peri-mortem trauma, fresh breaks</t>
  </si>
  <si>
    <t>Disarticulated cranial fragments</t>
  </si>
  <si>
    <t>Fresh breaks and scratches</t>
  </si>
  <si>
    <t>Funerary Pit</t>
  </si>
  <si>
    <t>Young Adult</t>
  </si>
  <si>
    <t>Weathering</t>
  </si>
  <si>
    <t>Sub-adult/adult</t>
  </si>
  <si>
    <t>Pit (Settlement)</t>
  </si>
  <si>
    <t>Freh cut</t>
  </si>
  <si>
    <t xml:space="preserve">8 to 12 </t>
  </si>
  <si>
    <t>Ditch (settlement)</t>
  </si>
  <si>
    <t>Burnt  Mound Pond</t>
  </si>
  <si>
    <t>Grave Pit (settlement)</t>
  </si>
  <si>
    <t>Natural hollow outisde settlement</t>
  </si>
  <si>
    <t>Worked into musical instrument</t>
  </si>
  <si>
    <t>Lab No.</t>
  </si>
  <si>
    <t>Ashton Keynes, Wiltshire, England</t>
  </si>
  <si>
    <t>Sixpenny Handley, Dorset, England</t>
  </si>
  <si>
    <t xml:space="preserve"> -</t>
  </si>
  <si>
    <t>Beaker in grave (determination simulated from calendrical range)</t>
  </si>
  <si>
    <t>Articulated burial (Burial 5) from same grave</t>
  </si>
  <si>
    <t>Articulated burial (Burial 10) from same grave</t>
  </si>
  <si>
    <t>Articulated burial (25004) from same grave</t>
  </si>
  <si>
    <t>Articulated burial from same grave</t>
  </si>
  <si>
    <t>Broadstairs, Kent, England</t>
  </si>
  <si>
    <t>Articulated burial (B.15) from same grave</t>
  </si>
  <si>
    <t>SUERC-4083</t>
  </si>
  <si>
    <t>SUERC-4082, SUERC-4071 (Rcomb)</t>
  </si>
  <si>
    <t>SUERC-4079, SUERC-53716 (Rcomb)</t>
  </si>
  <si>
    <t>BRAMS-1448.1, BRAMS-1448.2 (Rcomb)</t>
  </si>
  <si>
    <t>GU-1408, SUERC-4078, AA-53715 (Rcomb)</t>
  </si>
  <si>
    <t>Innerwick, East Lothian, Scotland</t>
  </si>
  <si>
    <t>West Cotton</t>
  </si>
  <si>
    <t>Raunds, Northamptonshire, England</t>
  </si>
  <si>
    <t>BRAMS-1284</t>
  </si>
  <si>
    <t>BRAMS-1285</t>
  </si>
  <si>
    <t>UB-3310</t>
  </si>
  <si>
    <t>Pit in grave</t>
  </si>
  <si>
    <t>Articulatd burial from same grave</t>
  </si>
  <si>
    <t>UB-3311</t>
  </si>
  <si>
    <t>Windmill Fields</t>
  </si>
  <si>
    <t>Ingleby Barwck, Stockton-upon-Tees, North Yorkshire, England</t>
  </si>
  <si>
    <t>Irthlingborough</t>
  </si>
  <si>
    <t>Wilsford G.58</t>
  </si>
  <si>
    <t>Wilsford-cum-Lake, Wiltshire, England</t>
  </si>
  <si>
    <t>Articulated burial (Sk 6) from same grave</t>
  </si>
  <si>
    <t>UB-4174</t>
  </si>
  <si>
    <t>BRAMS-1286</t>
  </si>
  <si>
    <t>BRAMS-1287</t>
  </si>
  <si>
    <t>BRAMS-1275</t>
  </si>
  <si>
    <t>Cremated bone from different individual from the same deposit</t>
  </si>
  <si>
    <t>BRAMS-1278</t>
  </si>
  <si>
    <t>BRAMS-1277</t>
  </si>
  <si>
    <t>Determination generated from calendrical date of grave good typology</t>
  </si>
  <si>
    <t>Melton Quarry</t>
  </si>
  <si>
    <t>Melton, East Yorkshire, England</t>
  </si>
  <si>
    <t>Cnip Headland</t>
  </si>
  <si>
    <t>Cnip, Isle of Lewis, Scotland</t>
  </si>
  <si>
    <t>Bradley Fen</t>
  </si>
  <si>
    <t>Whittlesey, Cambridgeshire, England</t>
  </si>
  <si>
    <t>Latton Lands</t>
  </si>
  <si>
    <t>SUERC-30853, SUERC-39858 (Rcomb)</t>
  </si>
  <si>
    <t>SUERC-30860</t>
  </si>
  <si>
    <t>Disarticulated human metacarpal in underlying context</t>
  </si>
  <si>
    <t>SUERC-30859</t>
  </si>
  <si>
    <t>SUERC-30854</t>
  </si>
  <si>
    <t>OxA-5550</t>
  </si>
  <si>
    <t>BM-2833</t>
  </si>
  <si>
    <t>Artculated burial (1009) from same grave</t>
  </si>
  <si>
    <t>BRAMS-1426</t>
  </si>
  <si>
    <t>SUERC-32210</t>
  </si>
  <si>
    <t>OxA-13624</t>
  </si>
  <si>
    <t>OxA-13542</t>
  </si>
  <si>
    <t>OxA-13543</t>
  </si>
  <si>
    <t>OxA-13681</t>
  </si>
  <si>
    <t>Latton Lands, Wiltshre, England</t>
  </si>
  <si>
    <t>BRAMS-1692</t>
  </si>
  <si>
    <t>BRAMS-1428.1, BRAMS-1428.2 (Rcomb)</t>
  </si>
  <si>
    <t>BRAMS-1686</t>
  </si>
  <si>
    <t>Clay Farm</t>
  </si>
  <si>
    <t>Trumpington, Cambridgeshire, England</t>
  </si>
  <si>
    <t>BRAMS-1308</t>
  </si>
  <si>
    <t>SUERC-35980</t>
  </si>
  <si>
    <t>Disarticulated animal bone from same context</t>
  </si>
  <si>
    <t>Thorney, Cambridgeshire, England</t>
  </si>
  <si>
    <t>BRAMS-1583</t>
  </si>
  <si>
    <t>BRAMS-1950</t>
  </si>
  <si>
    <t>Traigh Bahn</t>
  </si>
  <si>
    <t>GU-1378</t>
  </si>
  <si>
    <t>Articulated burial from same cist</t>
  </si>
  <si>
    <t>GU-1379</t>
  </si>
  <si>
    <t>Islay, Argyll, Scotland</t>
  </si>
  <si>
    <t>BRAMS-1430</t>
  </si>
  <si>
    <t>Whitton Hill</t>
  </si>
  <si>
    <t>Northumberland, England</t>
  </si>
  <si>
    <t>Peat in and around the hoard</t>
  </si>
  <si>
    <t>OxA-25795</t>
  </si>
  <si>
    <t>BRAMS-1296.1, BRAMS-1296.2 (Rcomb)</t>
  </si>
  <si>
    <t>BRAMS-1297</t>
  </si>
  <si>
    <t>BRAMS-1358</t>
  </si>
  <si>
    <t>BRAMS-1602</t>
  </si>
  <si>
    <t>Greylake</t>
  </si>
  <si>
    <t>Middlezoy, Somerset, England</t>
  </si>
  <si>
    <t>Wicken, Cambridgeshire, England</t>
  </si>
  <si>
    <t>BRAMS-1307</t>
  </si>
  <si>
    <t>BRAMS-1930</t>
  </si>
  <si>
    <t>BRAMS-1931</t>
  </si>
  <si>
    <t>East Chisenbury</t>
  </si>
  <si>
    <t>Pewsey, Wiltshire, England</t>
  </si>
  <si>
    <t>Cladh Hallan</t>
  </si>
  <si>
    <t>South Uist, Outer Hebrides of Scotland</t>
  </si>
  <si>
    <t>GU-10647, GU10648 (comb)</t>
  </si>
  <si>
    <t>Needingworth Quarry</t>
  </si>
  <si>
    <t>Over, Cambridgeshire, England</t>
  </si>
  <si>
    <t>Seeds dating house floor construction</t>
  </si>
  <si>
    <t>BRAMS-1585</t>
  </si>
  <si>
    <t>BRAMS-1586</t>
  </si>
  <si>
    <t>GU-9854, GU-3105 (Rcomb)</t>
  </si>
  <si>
    <t>GU-9838</t>
  </si>
  <si>
    <t>GU-10488, GU-9837</t>
  </si>
  <si>
    <t>GU-9838, GU-10489 (Rcomb)</t>
  </si>
  <si>
    <t>Potterne</t>
  </si>
  <si>
    <t>BRAMS-1590</t>
  </si>
  <si>
    <t>HAR-6982</t>
  </si>
  <si>
    <t>BRAMS-1926</t>
  </si>
  <si>
    <t>BRAMS-1936</t>
  </si>
  <si>
    <t>BRAMS-1929</t>
  </si>
  <si>
    <t>BRAMS-1932</t>
  </si>
  <si>
    <t>Cliff's End Farm</t>
  </si>
  <si>
    <t>Thanet, Kent, England</t>
  </si>
  <si>
    <t>Articulated human and disarticulated animal bone from earlier phase</t>
  </si>
  <si>
    <t>Simulated date from calendrical date for phase boundary</t>
  </si>
  <si>
    <t>KIA-24681</t>
  </si>
  <si>
    <t>GrA-37966</t>
  </si>
  <si>
    <t>GrA-37751</t>
  </si>
  <si>
    <t>OxA-18435</t>
  </si>
  <si>
    <t>OxA-18436</t>
  </si>
  <si>
    <t>BRAMS-1587</t>
  </si>
  <si>
    <t>Charcoal from same stratigraphic unit</t>
  </si>
  <si>
    <t>BRAMS-1582</t>
  </si>
  <si>
    <t>Striplands Farm</t>
  </si>
  <si>
    <t>BRAMS-1696</t>
  </si>
  <si>
    <t>BRAMS-1697</t>
  </si>
  <si>
    <t>Burnt animal bone from same context</t>
  </si>
  <si>
    <t>BRAMS-1298</t>
  </si>
  <si>
    <t>HAR-6980, HAR-6981 (Comb)</t>
  </si>
  <si>
    <t>HAR-6982 (BRAMS-1587)</t>
  </si>
  <si>
    <t>HAR-6982 (BRAMS-1582)</t>
  </si>
  <si>
    <t>Disarticulated human bone from same stratigraphic unit</t>
  </si>
  <si>
    <t>Stanton St. Bernard</t>
  </si>
  <si>
    <t>BRAMS-1311.1, BRAMS-1311.2 (Rcomb)</t>
  </si>
  <si>
    <t>Stimulated determination from pottery typology</t>
  </si>
  <si>
    <t>BRAMS-1928</t>
  </si>
  <si>
    <t>BRAMS-1934</t>
  </si>
  <si>
    <t>Eye Quarry</t>
  </si>
  <si>
    <t>Peterborough, Cambridgeshire, England</t>
  </si>
  <si>
    <t>BRAMS-1451</t>
  </si>
  <si>
    <t>BRAMS-1450</t>
  </si>
  <si>
    <t>BRAMS-1927.1, BRAMS-1927.2 (Rcomb)</t>
  </si>
  <si>
    <t>Badger spoil?</t>
  </si>
  <si>
    <t>BRAMS-1933</t>
  </si>
  <si>
    <t>BRAMS-1453</t>
  </si>
  <si>
    <t>BRAMS-1452.1, BRAMS-1452.2, BRAMS-1452.3 (Rcomb)</t>
  </si>
  <si>
    <t>SUERC-38465</t>
  </si>
  <si>
    <t>SUERC-35986</t>
  </si>
  <si>
    <t>Disarticulated animal bone from context below</t>
  </si>
  <si>
    <t>BRAMS-1581</t>
  </si>
  <si>
    <t>BRAMS-1951</t>
  </si>
  <si>
    <t>BRAMS-1690</t>
  </si>
  <si>
    <t>BRAMS-1691</t>
  </si>
  <si>
    <t>Articulated human skeleton from same context</t>
  </si>
  <si>
    <t>BRAMS-1449</t>
  </si>
  <si>
    <t>OxA-24641</t>
  </si>
  <si>
    <t>Disarticulated human skeleton from same context</t>
  </si>
  <si>
    <t>Trelowthas</t>
  </si>
  <si>
    <t>Cornwall, Enlgand</t>
  </si>
  <si>
    <t>Mass of cremated human bone into which the urn was interred</t>
  </si>
  <si>
    <t>BRAMS-1290</t>
  </si>
  <si>
    <t>BRAMS-1291</t>
  </si>
  <si>
    <t>BRAMS-1288, BRAMS-1289 (comb)</t>
  </si>
  <si>
    <t>Cremated bone from same context</t>
  </si>
  <si>
    <t>BRAMS-1283</t>
  </si>
  <si>
    <t>BRAMS-1276</t>
  </si>
  <si>
    <t>SUERC-72661</t>
  </si>
  <si>
    <t>SUERC-72666</t>
  </si>
  <si>
    <t>West_Cotton_F131</t>
  </si>
  <si>
    <t>West_Cotton_F3390</t>
  </si>
  <si>
    <t>BRAMS-1694</t>
  </si>
  <si>
    <t>Articulated fox skeleton from the same context</t>
  </si>
  <si>
    <t>Lower Limit 68% Difference (Unmodelled)</t>
  </si>
  <si>
    <t>Upper Limit 68% Difference (Unmodelled)</t>
  </si>
  <si>
    <t>Lower Limit 68% Difference (Modelled)</t>
  </si>
  <si>
    <t>Upper Limit 68% Difference (Modelled)</t>
  </si>
  <si>
    <t>Range (68%, Unmodelled)</t>
  </si>
  <si>
    <t>Median (68%, Unmodelled)</t>
  </si>
  <si>
    <t>Median (68%, Modelled)</t>
  </si>
  <si>
    <t>F.1102</t>
  </si>
  <si>
    <t>Chi-square</t>
  </si>
  <si>
    <t>Poor</t>
  </si>
  <si>
    <t xml:space="preserve">Agreement </t>
  </si>
  <si>
    <t>Fail</t>
  </si>
  <si>
    <t>Pass</t>
  </si>
  <si>
    <t xml:space="preserve"> BRAMS-1280</t>
  </si>
  <si>
    <t>Dimmock's Cote Quarry</t>
  </si>
  <si>
    <t>Good</t>
  </si>
  <si>
    <t>Goof</t>
  </si>
  <si>
    <t>Disarticulated faunal bone from a stratigraphically earlier context</t>
  </si>
  <si>
    <t>Supplementary Table S3. Summary of the results from all of the site contexts where we analysed radiocarbon dates. Radiocarbon dates provided for the human remains and material from the same context represent the dates we used to generate offsets between radiocarbon determinations and Intervals in BChron. The table also shows how we calculated Offsets between radiocarbon determinations, as well as the 68% confidence ranges for modelled and unmodelled Differences calculated in OxCal.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</si>
</sst>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8">
    <xf numFmtId="0" fontId="0" fillId="0" borderId="0" xfId="0"/>
    <xf numFmtId="0" fontId="0" fillId="0" borderId="0" xfId="0" applyAlignment="1">
      <alignment horizontal="left"/>
    </xf>
    <xf numFmtId="0" fontId="0" fillId="2" borderId="1" xfId="0" applyNumberFormat="1" applyFont="1" applyFill="1" applyBorder="1" applyAlignment="1"/>
    <xf numFmtId="0" fontId="0" fillId="2" borderId="0" xfId="0" applyNumberFormat="1" applyFont="1" applyFill="1" applyBorder="1" applyAlignment="1"/>
    <xf numFmtId="0" fontId="0" fillId="2" borderId="2" xfId="0" applyNumberFormat="1" applyFont="1" applyFill="1" applyBorder="1" applyAlignment="1"/>
    <xf numFmtId="0" fontId="3" fillId="0" borderId="0" xfId="0" applyFont="1"/>
    <xf numFmtId="0" fontId="3" fillId="0" borderId="0" xfId="0" applyFont="1" applyAlignment="1">
      <alignment horizontal="left"/>
    </xf>
    <xf numFmtId="0" fontId="3" fillId="0" borderId="1" xfId="0" applyFont="1" applyBorder="1"/>
    <xf numFmtId="0" fontId="0" fillId="2" borderId="0" xfId="0" applyFill="1"/>
    <xf numFmtId="16" fontId="0" fillId="0" borderId="0" xfId="0" applyNumberFormat="1"/>
    <xf numFmtId="49" fontId="3" fillId="0" borderId="0" xfId="0" applyNumberFormat="1" applyFont="1"/>
    <xf numFmtId="49" fontId="0" fillId="0" borderId="0" xfId="0" applyNumberFormat="1"/>
    <xf numFmtId="0" fontId="0" fillId="0" borderId="0" xfId="0" applyFont="1"/>
    <xf numFmtId="0" fontId="0" fillId="0" borderId="0" xfId="0" applyFont="1" applyAlignment="1">
      <alignment horizontal="left"/>
    </xf>
    <xf numFmtId="0" fontId="0" fillId="2" borderId="0" xfId="0" applyFont="1" applyFill="1"/>
    <xf numFmtId="49" fontId="0" fillId="0" borderId="0" xfId="0" applyNumberFormat="1" applyFont="1"/>
    <xf numFmtId="49" fontId="0" fillId="2" borderId="0" xfId="0" applyNumberFormat="1" applyFont="1" applyFill="1"/>
    <xf numFmtId="0" fontId="3" fillId="0" borderId="0" xfId="0" applyFont="1" applyBorder="1"/>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2"/>
  <sheetViews>
    <sheetView tabSelected="1" zoomScale="81" workbookViewId="0"/>
  </sheetViews>
  <sheetFormatPr defaultColWidth="11" defaultRowHeight="15.75" x14ac:dyDescent="0.25"/>
  <cols>
    <col min="2" max="2" width="20.5" bestFit="1" customWidth="1"/>
    <col min="3" max="3" width="53.625" bestFit="1" customWidth="1"/>
    <col min="4" max="4" width="10.875" style="1"/>
    <col min="5" max="5" width="26.625" customWidth="1"/>
    <col min="6" max="6" width="39.625" bestFit="1" customWidth="1"/>
    <col min="7" max="7" width="19.5" style="11" bestFit="1" customWidth="1"/>
    <col min="8" max="8" width="29.875" bestFit="1" customWidth="1"/>
    <col min="9" max="9" width="30" bestFit="1" customWidth="1"/>
    <col min="10" max="10" width="31.5" bestFit="1" customWidth="1"/>
    <col min="11" max="11" width="34.125" bestFit="1" customWidth="1"/>
    <col min="12" max="12" width="18" bestFit="1" customWidth="1"/>
    <col min="13" max="13" width="6.125" bestFit="1" customWidth="1"/>
    <col min="14" max="14" width="61" bestFit="1" customWidth="1"/>
    <col min="15" max="15" width="54.375" bestFit="1" customWidth="1"/>
    <col min="16" max="16" width="17" bestFit="1" customWidth="1"/>
    <col min="17" max="17" width="6.125" bestFit="1" customWidth="1"/>
    <col min="18" max="18" width="34.125" bestFit="1" customWidth="1"/>
    <col min="19" max="19" width="14.5" bestFit="1" customWidth="1"/>
    <col min="21" max="21" width="14.375" bestFit="1" customWidth="1"/>
    <col min="22" max="22" width="14.375" customWidth="1"/>
    <col min="23" max="23" width="33.5" bestFit="1" customWidth="1"/>
    <col min="29" max="30" width="36.5" bestFit="1" customWidth="1"/>
    <col min="31" max="32" width="36.5" customWidth="1"/>
    <col min="33" max="33" width="23.125" bestFit="1" customWidth="1"/>
    <col min="34" max="34" width="23" bestFit="1" customWidth="1"/>
    <col min="35" max="35" width="21.625" bestFit="1" customWidth="1"/>
    <col min="36" max="36" width="23" bestFit="1" customWidth="1"/>
    <col min="38" max="38" width="49.875" bestFit="1" customWidth="1"/>
  </cols>
  <sheetData>
    <row r="1" spans="1:36" x14ac:dyDescent="0.25">
      <c r="A1" s="5" t="s">
        <v>411</v>
      </c>
    </row>
    <row r="2" spans="1:36" s="5" customFormat="1" x14ac:dyDescent="0.25">
      <c r="B2" s="5" t="s">
        <v>0</v>
      </c>
      <c r="C2" s="5" t="s">
        <v>122</v>
      </c>
      <c r="D2" s="6" t="s">
        <v>6</v>
      </c>
      <c r="E2" s="5" t="s">
        <v>95</v>
      </c>
      <c r="F2" s="5" t="s">
        <v>116</v>
      </c>
      <c r="G2" s="10" t="s">
        <v>144</v>
      </c>
      <c r="H2" s="5" t="s">
        <v>145</v>
      </c>
      <c r="I2" s="5" t="s">
        <v>121</v>
      </c>
      <c r="J2" s="5" t="s">
        <v>143</v>
      </c>
      <c r="K2" s="5" t="s">
        <v>219</v>
      </c>
      <c r="L2" s="5" t="s">
        <v>105</v>
      </c>
      <c r="M2" s="5" t="s">
        <v>63</v>
      </c>
      <c r="N2" s="5" t="s">
        <v>103</v>
      </c>
      <c r="O2" s="5" t="s">
        <v>219</v>
      </c>
      <c r="P2" s="5" t="s">
        <v>104</v>
      </c>
      <c r="Q2" s="5" t="s">
        <v>64</v>
      </c>
      <c r="R2" s="5" t="s">
        <v>106</v>
      </c>
      <c r="S2" s="5" t="s">
        <v>102</v>
      </c>
      <c r="T2" s="5" t="s">
        <v>5</v>
      </c>
      <c r="U2" s="5" t="s">
        <v>92</v>
      </c>
      <c r="V2" s="5" t="s">
        <v>401</v>
      </c>
      <c r="W2" s="5" t="s">
        <v>403</v>
      </c>
      <c r="X2" s="7"/>
      <c r="Y2" s="7"/>
      <c r="Z2" s="7"/>
      <c r="AA2" s="7" t="s">
        <v>3</v>
      </c>
      <c r="AB2" s="7" t="s">
        <v>4</v>
      </c>
      <c r="AC2" s="17" t="s">
        <v>393</v>
      </c>
      <c r="AD2" s="17" t="s">
        <v>394</v>
      </c>
      <c r="AE2" s="17" t="s">
        <v>395</v>
      </c>
      <c r="AF2" s="17" t="s">
        <v>396</v>
      </c>
      <c r="AG2" s="5" t="s">
        <v>398</v>
      </c>
      <c r="AH2" s="5" t="s">
        <v>397</v>
      </c>
      <c r="AI2" s="5" t="s">
        <v>399</v>
      </c>
      <c r="AJ2" s="5" t="s">
        <v>397</v>
      </c>
    </row>
    <row r="3" spans="1:36" x14ac:dyDescent="0.25">
      <c r="B3" t="s">
        <v>96</v>
      </c>
      <c r="C3" t="s">
        <v>123</v>
      </c>
      <c r="D3" s="1" t="s">
        <v>14</v>
      </c>
      <c r="E3" t="s">
        <v>25</v>
      </c>
      <c r="F3" t="s">
        <v>107</v>
      </c>
      <c r="G3" s="11" t="s">
        <v>166</v>
      </c>
      <c r="H3" t="s">
        <v>152</v>
      </c>
      <c r="I3" t="s">
        <v>146</v>
      </c>
      <c r="J3" t="s">
        <v>161</v>
      </c>
      <c r="K3" t="s">
        <v>278</v>
      </c>
      <c r="L3">
        <v>3825</v>
      </c>
      <c r="M3">
        <v>30</v>
      </c>
      <c r="N3" t="s">
        <v>226</v>
      </c>
      <c r="O3" t="s">
        <v>275</v>
      </c>
      <c r="P3">
        <v>3889</v>
      </c>
      <c r="Q3">
        <v>32</v>
      </c>
      <c r="R3">
        <v>2381</v>
      </c>
      <c r="T3" t="s">
        <v>94</v>
      </c>
      <c r="U3" t="s">
        <v>1</v>
      </c>
      <c r="V3" t="s">
        <v>405</v>
      </c>
      <c r="W3" t="s">
        <v>408</v>
      </c>
      <c r="X3" s="3">
        <f t="shared" ref="X3:X34" si="0">SQRT(M3^2+Q3^2)</f>
        <v>43.863424398922618</v>
      </c>
      <c r="Y3" s="3">
        <f t="shared" ref="Y3:Y34" si="1">1/X3^2</f>
        <v>5.1975051975051978E-4</v>
      </c>
      <c r="Z3" s="3">
        <f t="shared" ref="Z3:Z34" si="2">Y3*(L3-P3)</f>
        <v>-3.3264033264033266E-2</v>
      </c>
      <c r="AA3" s="3">
        <f t="shared" ref="AA3:AA34" si="3">Z3/Y3</f>
        <v>-64</v>
      </c>
      <c r="AB3" s="3">
        <f t="shared" ref="AB3:AB34" si="4">SQRT(1/Y3)</f>
        <v>43.863424398922618</v>
      </c>
      <c r="AC3">
        <v>-55</v>
      </c>
      <c r="AD3">
        <v>130</v>
      </c>
      <c r="AE3">
        <v>-85</v>
      </c>
      <c r="AF3">
        <v>3</v>
      </c>
      <c r="AG3">
        <f>MEDIAN(AC3:AD3)</f>
        <v>37.5</v>
      </c>
      <c r="AH3">
        <f>AD3-AG3</f>
        <v>92.5</v>
      </c>
      <c r="AI3">
        <f>MEDIAN(AE3:AF3)</f>
        <v>-41</v>
      </c>
      <c r="AJ3">
        <f>AF3-AI3</f>
        <v>44</v>
      </c>
    </row>
    <row r="4" spans="1:36" x14ac:dyDescent="0.25">
      <c r="B4" t="s">
        <v>96</v>
      </c>
      <c r="C4" t="s">
        <v>123</v>
      </c>
      <c r="D4" s="1">
        <v>25008</v>
      </c>
      <c r="E4" t="s">
        <v>24</v>
      </c>
      <c r="F4" t="s">
        <v>107</v>
      </c>
      <c r="G4" s="11" t="s">
        <v>167</v>
      </c>
      <c r="H4" t="s">
        <v>149</v>
      </c>
      <c r="I4" t="s">
        <v>146</v>
      </c>
      <c r="J4" t="s">
        <v>161</v>
      </c>
      <c r="K4" t="s">
        <v>277</v>
      </c>
      <c r="L4">
        <v>3822</v>
      </c>
      <c r="M4">
        <v>33</v>
      </c>
      <c r="N4" t="s">
        <v>226</v>
      </c>
      <c r="O4" t="s">
        <v>275</v>
      </c>
      <c r="P4">
        <v>3889</v>
      </c>
      <c r="Q4">
        <v>32</v>
      </c>
      <c r="R4">
        <v>2381</v>
      </c>
      <c r="T4" t="s">
        <v>94</v>
      </c>
      <c r="U4" t="s">
        <v>1</v>
      </c>
      <c r="V4" t="s">
        <v>405</v>
      </c>
      <c r="W4" t="s">
        <v>408</v>
      </c>
      <c r="X4" s="2">
        <f t="shared" si="0"/>
        <v>45.967379738244816</v>
      </c>
      <c r="Y4" s="2">
        <f t="shared" si="1"/>
        <v>4.7326076668244201E-4</v>
      </c>
      <c r="Z4" s="2">
        <f t="shared" si="2"/>
        <v>-3.1708471367723617E-2</v>
      </c>
      <c r="AA4" s="2">
        <f t="shared" si="3"/>
        <v>-67</v>
      </c>
      <c r="AB4" s="2">
        <f t="shared" si="4"/>
        <v>45.967379738244816</v>
      </c>
      <c r="AC4">
        <v>-55</v>
      </c>
      <c r="AD4">
        <v>136</v>
      </c>
      <c r="AE4">
        <v>-87</v>
      </c>
      <c r="AF4">
        <v>3</v>
      </c>
      <c r="AG4">
        <f t="shared" ref="AG4:AG62" si="5">MEDIAN(AC4:AD4)</f>
        <v>40.5</v>
      </c>
      <c r="AH4">
        <f t="shared" ref="AH4:AH62" si="6">AD4-AG4</f>
        <v>95.5</v>
      </c>
      <c r="AI4">
        <f t="shared" ref="AI4:AI62" si="7">MEDIAN(AE4:AF4)</f>
        <v>-42</v>
      </c>
      <c r="AJ4">
        <f t="shared" ref="AJ4:AJ62" si="8">AF4-AI4</f>
        <v>45</v>
      </c>
    </row>
    <row r="5" spans="1:36" x14ac:dyDescent="0.25">
      <c r="B5" t="s">
        <v>96</v>
      </c>
      <c r="C5" t="s">
        <v>123</v>
      </c>
      <c r="D5" s="1">
        <v>25010</v>
      </c>
      <c r="E5" t="s">
        <v>23</v>
      </c>
      <c r="F5" t="s">
        <v>107</v>
      </c>
      <c r="G5" s="11" t="s">
        <v>166</v>
      </c>
      <c r="H5" t="s">
        <v>152</v>
      </c>
      <c r="I5" t="s">
        <v>146</v>
      </c>
      <c r="J5" t="s">
        <v>161</v>
      </c>
      <c r="K5" t="s">
        <v>276</v>
      </c>
      <c r="L5">
        <v>3955</v>
      </c>
      <c r="M5">
        <v>33</v>
      </c>
      <c r="N5" t="s">
        <v>226</v>
      </c>
      <c r="O5" t="s">
        <v>275</v>
      </c>
      <c r="P5">
        <v>3889</v>
      </c>
      <c r="Q5">
        <v>32</v>
      </c>
      <c r="R5">
        <v>2381</v>
      </c>
      <c r="T5" t="s">
        <v>94</v>
      </c>
      <c r="U5" s="5" t="s">
        <v>2</v>
      </c>
      <c r="V5" s="5" t="s">
        <v>404</v>
      </c>
      <c r="W5" s="5" t="s">
        <v>402</v>
      </c>
      <c r="X5" s="2">
        <f t="shared" si="0"/>
        <v>45.967379738244816</v>
      </c>
      <c r="Y5" s="2">
        <f t="shared" si="1"/>
        <v>4.7326076668244201E-4</v>
      </c>
      <c r="Z5" s="2">
        <f t="shared" si="2"/>
        <v>3.1235210601041175E-2</v>
      </c>
      <c r="AA5" s="2">
        <f t="shared" si="3"/>
        <v>66</v>
      </c>
      <c r="AB5" s="2">
        <f t="shared" si="4"/>
        <v>45.967379738244816</v>
      </c>
      <c r="AC5">
        <v>-261</v>
      </c>
      <c r="AD5">
        <v>-72</v>
      </c>
      <c r="AE5">
        <v>-334</v>
      </c>
      <c r="AF5">
        <v>-166</v>
      </c>
      <c r="AG5">
        <f t="shared" si="5"/>
        <v>-166.5</v>
      </c>
      <c r="AH5">
        <f t="shared" si="6"/>
        <v>94.5</v>
      </c>
      <c r="AI5">
        <f t="shared" si="7"/>
        <v>-250</v>
      </c>
      <c r="AJ5">
        <f t="shared" si="8"/>
        <v>84</v>
      </c>
    </row>
    <row r="6" spans="1:36" s="12" customFormat="1" x14ac:dyDescent="0.25">
      <c r="B6" s="12" t="s">
        <v>97</v>
      </c>
      <c r="C6" s="12" t="s">
        <v>220</v>
      </c>
      <c r="D6" s="13">
        <v>7971</v>
      </c>
      <c r="E6" s="12" t="s">
        <v>65</v>
      </c>
      <c r="F6" s="14" t="s">
        <v>150</v>
      </c>
      <c r="G6" s="16" t="s">
        <v>148</v>
      </c>
      <c r="H6" s="14" t="s">
        <v>149</v>
      </c>
      <c r="I6" s="14" t="s">
        <v>146</v>
      </c>
      <c r="J6" s="14" t="s">
        <v>147</v>
      </c>
      <c r="K6" s="14" t="s">
        <v>233</v>
      </c>
      <c r="L6" s="12">
        <v>3954</v>
      </c>
      <c r="M6" s="12">
        <v>22</v>
      </c>
      <c r="N6" s="14" t="s">
        <v>384</v>
      </c>
      <c r="O6" s="14" t="s">
        <v>385</v>
      </c>
      <c r="P6" s="12">
        <v>3840</v>
      </c>
      <c r="Q6" s="12">
        <v>24</v>
      </c>
      <c r="R6" s="12">
        <v>2295</v>
      </c>
      <c r="T6" s="12" t="s">
        <v>94</v>
      </c>
      <c r="U6" s="12" t="s">
        <v>2</v>
      </c>
      <c r="V6" s="12" t="s">
        <v>404</v>
      </c>
      <c r="W6" s="12" t="s">
        <v>402</v>
      </c>
      <c r="X6" s="2">
        <f t="shared" si="0"/>
        <v>32.557641192199412</v>
      </c>
      <c r="Y6" s="2">
        <f t="shared" si="1"/>
        <v>9.4339622641509435E-4</v>
      </c>
      <c r="Z6" s="2">
        <f t="shared" si="2"/>
        <v>0.10754716981132076</v>
      </c>
      <c r="AA6" s="2">
        <f t="shared" si="3"/>
        <v>114</v>
      </c>
      <c r="AB6" s="2">
        <f t="shared" si="4"/>
        <v>32.557641192199412</v>
      </c>
      <c r="AC6">
        <v>-252</v>
      </c>
      <c r="AD6">
        <v>-68</v>
      </c>
      <c r="AE6">
        <v>-250</v>
      </c>
      <c r="AF6">
        <v>-68</v>
      </c>
      <c r="AG6">
        <f t="shared" si="5"/>
        <v>-160</v>
      </c>
      <c r="AH6">
        <f t="shared" si="6"/>
        <v>92</v>
      </c>
      <c r="AI6">
        <f t="shared" si="7"/>
        <v>-159</v>
      </c>
      <c r="AJ6">
        <f t="shared" si="8"/>
        <v>91</v>
      </c>
    </row>
    <row r="7" spans="1:36" x14ac:dyDescent="0.25">
      <c r="B7" t="s">
        <v>98</v>
      </c>
      <c r="C7" t="s">
        <v>221</v>
      </c>
      <c r="D7" s="1" t="s">
        <v>13</v>
      </c>
      <c r="E7" t="s">
        <v>61</v>
      </c>
      <c r="F7" t="s">
        <v>120</v>
      </c>
      <c r="G7" s="11" t="s">
        <v>151</v>
      </c>
      <c r="H7" t="s">
        <v>152</v>
      </c>
      <c r="I7" t="s">
        <v>153</v>
      </c>
      <c r="J7" t="s">
        <v>154</v>
      </c>
      <c r="K7" t="s">
        <v>274</v>
      </c>
      <c r="L7">
        <v>3900</v>
      </c>
      <c r="M7">
        <v>30</v>
      </c>
      <c r="N7" t="s">
        <v>223</v>
      </c>
      <c r="O7" t="s">
        <v>222</v>
      </c>
      <c r="P7">
        <v>3808</v>
      </c>
      <c r="Q7">
        <v>100</v>
      </c>
      <c r="R7">
        <v>2256</v>
      </c>
      <c r="T7" t="s">
        <v>94</v>
      </c>
      <c r="U7" t="s">
        <v>2</v>
      </c>
      <c r="V7" t="s">
        <v>405</v>
      </c>
      <c r="W7" t="s">
        <v>402</v>
      </c>
      <c r="X7" s="2">
        <f t="shared" si="0"/>
        <v>104.4030650891055</v>
      </c>
      <c r="Y7" s="2">
        <f t="shared" si="1"/>
        <v>9.1743119266055059E-5</v>
      </c>
      <c r="Z7" s="2">
        <f t="shared" si="2"/>
        <v>8.4403669724770654E-3</v>
      </c>
      <c r="AA7" s="2">
        <f t="shared" si="3"/>
        <v>92</v>
      </c>
      <c r="AB7" s="2">
        <f t="shared" si="4"/>
        <v>104.4030650891055</v>
      </c>
      <c r="AC7">
        <v>-301</v>
      </c>
      <c r="AD7">
        <v>-75</v>
      </c>
      <c r="AE7">
        <v>-187</v>
      </c>
      <c r="AF7">
        <v>3</v>
      </c>
      <c r="AG7">
        <f t="shared" si="5"/>
        <v>-188</v>
      </c>
      <c r="AH7">
        <f t="shared" si="6"/>
        <v>113</v>
      </c>
      <c r="AI7">
        <f t="shared" si="7"/>
        <v>-92</v>
      </c>
      <c r="AJ7">
        <f t="shared" si="8"/>
        <v>95</v>
      </c>
    </row>
    <row r="8" spans="1:36" s="12" customFormat="1" x14ac:dyDescent="0.25">
      <c r="B8" s="12" t="s">
        <v>99</v>
      </c>
      <c r="C8" s="12" t="s">
        <v>235</v>
      </c>
      <c r="D8" s="13" t="s">
        <v>15</v>
      </c>
      <c r="E8" s="12" t="s">
        <v>27</v>
      </c>
      <c r="F8" s="12" t="s">
        <v>107</v>
      </c>
      <c r="G8" s="15" t="s">
        <v>158</v>
      </c>
      <c r="H8" s="12" t="s">
        <v>152</v>
      </c>
      <c r="I8" s="12" t="s">
        <v>146</v>
      </c>
      <c r="J8" s="12" t="s">
        <v>160</v>
      </c>
      <c r="K8" s="12" t="s">
        <v>231</v>
      </c>
      <c r="L8" s="12">
        <v>3761</v>
      </c>
      <c r="M8" s="12">
        <v>24</v>
      </c>
      <c r="N8" s="12" t="s">
        <v>224</v>
      </c>
      <c r="O8" s="12" t="s">
        <v>230</v>
      </c>
      <c r="P8" s="12">
        <v>3725</v>
      </c>
      <c r="Q8" s="12">
        <v>35</v>
      </c>
      <c r="R8" s="12">
        <v>2120</v>
      </c>
      <c r="T8" s="12" t="s">
        <v>94</v>
      </c>
      <c r="U8" s="12" t="s">
        <v>1</v>
      </c>
      <c r="V8" s="12" t="s">
        <v>405</v>
      </c>
      <c r="W8" s="12" t="s">
        <v>408</v>
      </c>
      <c r="X8" s="2">
        <f t="shared" si="0"/>
        <v>42.43819034784589</v>
      </c>
      <c r="Y8" s="2">
        <f t="shared" si="1"/>
        <v>5.5524708495280405E-4</v>
      </c>
      <c r="Z8" s="2">
        <f t="shared" si="2"/>
        <v>1.9988895058300947E-2</v>
      </c>
      <c r="AA8" s="2">
        <f t="shared" si="3"/>
        <v>36</v>
      </c>
      <c r="AB8" s="2">
        <f t="shared" si="4"/>
        <v>42.43819034784589</v>
      </c>
      <c r="AC8">
        <v>-145</v>
      </c>
      <c r="AD8">
        <v>29</v>
      </c>
      <c r="AE8">
        <v>-85</v>
      </c>
      <c r="AF8">
        <v>3</v>
      </c>
      <c r="AG8">
        <f t="shared" si="5"/>
        <v>-58</v>
      </c>
      <c r="AH8">
        <f t="shared" si="6"/>
        <v>87</v>
      </c>
      <c r="AI8">
        <f t="shared" si="7"/>
        <v>-41</v>
      </c>
      <c r="AJ8">
        <f t="shared" si="8"/>
        <v>44</v>
      </c>
    </row>
    <row r="9" spans="1:36" x14ac:dyDescent="0.25">
      <c r="B9" t="s">
        <v>99</v>
      </c>
      <c r="C9" s="12" t="s">
        <v>235</v>
      </c>
      <c r="D9" s="1" t="s">
        <v>16</v>
      </c>
      <c r="E9" t="s">
        <v>26</v>
      </c>
      <c r="F9" t="s">
        <v>107</v>
      </c>
      <c r="G9" s="11" t="s">
        <v>159</v>
      </c>
      <c r="H9" t="s">
        <v>149</v>
      </c>
      <c r="I9" t="s">
        <v>146</v>
      </c>
      <c r="J9" t="s">
        <v>160</v>
      </c>
      <c r="K9" t="s">
        <v>232</v>
      </c>
      <c r="L9">
        <v>3731</v>
      </c>
      <c r="M9">
        <v>31</v>
      </c>
      <c r="N9" t="s">
        <v>225</v>
      </c>
      <c r="O9" t="s">
        <v>234</v>
      </c>
      <c r="P9">
        <v>3728</v>
      </c>
      <c r="Q9">
        <v>30</v>
      </c>
      <c r="R9">
        <v>2126</v>
      </c>
      <c r="T9" t="s">
        <v>94</v>
      </c>
      <c r="U9" t="s">
        <v>1</v>
      </c>
      <c r="V9" s="12" t="s">
        <v>405</v>
      </c>
      <c r="W9" s="12" t="s">
        <v>408</v>
      </c>
      <c r="X9" s="2">
        <f t="shared" si="0"/>
        <v>43.139309220245984</v>
      </c>
      <c r="Y9" s="2">
        <f t="shared" si="1"/>
        <v>5.37345513164965E-4</v>
      </c>
      <c r="Z9" s="2">
        <f t="shared" si="2"/>
        <v>1.612036539494895E-3</v>
      </c>
      <c r="AA9" s="2">
        <f t="shared" si="3"/>
        <v>3</v>
      </c>
      <c r="AB9" s="2">
        <f t="shared" si="4"/>
        <v>43.139309220245984</v>
      </c>
      <c r="AC9">
        <v>-107</v>
      </c>
      <c r="AD9">
        <v>54</v>
      </c>
      <c r="AE9">
        <v>-57</v>
      </c>
      <c r="AF9">
        <v>3</v>
      </c>
      <c r="AG9">
        <f t="shared" si="5"/>
        <v>-26.5</v>
      </c>
      <c r="AH9">
        <f t="shared" si="6"/>
        <v>80.5</v>
      </c>
      <c r="AI9">
        <f t="shared" si="7"/>
        <v>-27</v>
      </c>
      <c r="AJ9">
        <f t="shared" si="8"/>
        <v>30</v>
      </c>
    </row>
    <row r="10" spans="1:36" x14ac:dyDescent="0.25">
      <c r="B10" t="s">
        <v>100</v>
      </c>
      <c r="C10" t="s">
        <v>228</v>
      </c>
      <c r="D10" s="1" t="s">
        <v>17</v>
      </c>
      <c r="E10" t="s">
        <v>28</v>
      </c>
      <c r="F10" t="s">
        <v>112</v>
      </c>
      <c r="G10" s="11" t="s">
        <v>155</v>
      </c>
      <c r="H10" t="s">
        <v>155</v>
      </c>
      <c r="I10" t="s">
        <v>146</v>
      </c>
      <c r="J10" t="s">
        <v>156</v>
      </c>
      <c r="K10" t="s">
        <v>238</v>
      </c>
      <c r="L10">
        <v>3669</v>
      </c>
      <c r="M10">
        <v>28</v>
      </c>
      <c r="N10" t="s">
        <v>229</v>
      </c>
      <c r="O10" t="s">
        <v>239</v>
      </c>
      <c r="P10">
        <v>3707</v>
      </c>
      <c r="Q10">
        <v>28</v>
      </c>
      <c r="R10">
        <v>2090</v>
      </c>
      <c r="T10" t="s">
        <v>94</v>
      </c>
      <c r="U10" t="s">
        <v>1</v>
      </c>
      <c r="V10" s="12" t="s">
        <v>405</v>
      </c>
      <c r="W10" s="12" t="s">
        <v>408</v>
      </c>
      <c r="X10" s="2">
        <f t="shared" si="0"/>
        <v>39.597979746446661</v>
      </c>
      <c r="Y10" s="2">
        <f t="shared" si="1"/>
        <v>6.3775510204081628E-4</v>
      </c>
      <c r="Z10" s="2">
        <f t="shared" si="2"/>
        <v>-2.423469387755102E-2</v>
      </c>
      <c r="AA10" s="2">
        <f t="shared" si="3"/>
        <v>-38</v>
      </c>
      <c r="AB10" s="2">
        <f t="shared" si="4"/>
        <v>39.597979746446661</v>
      </c>
      <c r="AC10">
        <v>-45</v>
      </c>
      <c r="AD10">
        <v>105</v>
      </c>
      <c r="AE10">
        <v>-38</v>
      </c>
      <c r="AF10">
        <v>3</v>
      </c>
      <c r="AG10">
        <f t="shared" si="5"/>
        <v>30</v>
      </c>
      <c r="AH10">
        <f t="shared" si="6"/>
        <v>75</v>
      </c>
      <c r="AI10">
        <f t="shared" si="7"/>
        <v>-17.5</v>
      </c>
      <c r="AJ10">
        <f t="shared" si="8"/>
        <v>20.5</v>
      </c>
    </row>
    <row r="11" spans="1:36" s="12" customFormat="1" x14ac:dyDescent="0.25">
      <c r="B11" s="12" t="s">
        <v>236</v>
      </c>
      <c r="C11" s="12" t="s">
        <v>237</v>
      </c>
      <c r="D11" s="13" t="s">
        <v>18</v>
      </c>
      <c r="E11" s="12" t="s">
        <v>390</v>
      </c>
      <c r="F11" s="12" t="s">
        <v>162</v>
      </c>
      <c r="G11" s="12" t="s">
        <v>163</v>
      </c>
      <c r="H11" s="12" t="s">
        <v>164</v>
      </c>
      <c r="I11" s="12" t="s">
        <v>146</v>
      </c>
      <c r="J11" s="12" t="s">
        <v>241</v>
      </c>
      <c r="K11" s="12" t="s">
        <v>240</v>
      </c>
      <c r="L11" s="12">
        <v>4500</v>
      </c>
      <c r="M11" s="12">
        <v>33</v>
      </c>
      <c r="N11" s="12" t="s">
        <v>242</v>
      </c>
      <c r="O11" s="12" t="s">
        <v>243</v>
      </c>
      <c r="P11" s="12">
        <v>3608</v>
      </c>
      <c r="Q11" s="12">
        <v>41</v>
      </c>
      <c r="R11" s="12">
        <v>1969</v>
      </c>
      <c r="T11" s="12" t="s">
        <v>94</v>
      </c>
      <c r="U11" s="12" t="s">
        <v>2</v>
      </c>
      <c r="V11" s="12" t="s">
        <v>404</v>
      </c>
      <c r="W11" s="12" t="s">
        <v>402</v>
      </c>
      <c r="X11" s="2">
        <f t="shared" si="0"/>
        <v>52.630789467763066</v>
      </c>
      <c r="Y11" s="2">
        <f t="shared" si="1"/>
        <v>3.6101083032490978E-4</v>
      </c>
      <c r="Z11" s="2">
        <f t="shared" si="2"/>
        <v>0.32202166064981952</v>
      </c>
      <c r="AA11" s="2">
        <f t="shared" si="3"/>
        <v>892</v>
      </c>
      <c r="AB11" s="2">
        <f t="shared" si="4"/>
        <v>52.630789467763066</v>
      </c>
      <c r="AC11" s="12">
        <v>-1351</v>
      </c>
      <c r="AD11" s="12">
        <v>-1145</v>
      </c>
      <c r="AE11" s="12">
        <v>-1293</v>
      </c>
      <c r="AF11" s="12">
        <v>-1093</v>
      </c>
      <c r="AG11" s="12">
        <f t="shared" si="5"/>
        <v>-1248</v>
      </c>
      <c r="AH11" s="12">
        <f>AD11-AG11</f>
        <v>103</v>
      </c>
      <c r="AI11" s="12">
        <f t="shared" si="7"/>
        <v>-1193</v>
      </c>
      <c r="AJ11" s="12">
        <f t="shared" si="8"/>
        <v>100</v>
      </c>
    </row>
    <row r="12" spans="1:36" x14ac:dyDescent="0.25">
      <c r="B12" t="s">
        <v>244</v>
      </c>
      <c r="C12" s="12" t="s">
        <v>245</v>
      </c>
      <c r="D12" s="1" t="s">
        <v>8</v>
      </c>
      <c r="E12" t="s">
        <v>30</v>
      </c>
      <c r="F12" t="s">
        <v>118</v>
      </c>
      <c r="G12" s="11" t="s">
        <v>148</v>
      </c>
      <c r="H12" t="s">
        <v>152</v>
      </c>
      <c r="I12" t="s">
        <v>146</v>
      </c>
      <c r="J12" t="s">
        <v>156</v>
      </c>
      <c r="K12" t="s">
        <v>251</v>
      </c>
      <c r="L12">
        <v>3691</v>
      </c>
      <c r="M12">
        <v>28</v>
      </c>
      <c r="N12" t="s">
        <v>249</v>
      </c>
      <c r="O12" t="s">
        <v>250</v>
      </c>
      <c r="P12">
        <v>3609</v>
      </c>
      <c r="Q12">
        <v>21</v>
      </c>
      <c r="R12">
        <v>1967</v>
      </c>
      <c r="T12" t="s">
        <v>94</v>
      </c>
      <c r="U12" t="s">
        <v>2</v>
      </c>
      <c r="V12" s="12" t="s">
        <v>405</v>
      </c>
      <c r="W12" s="12" t="s">
        <v>402</v>
      </c>
      <c r="X12" s="2">
        <f t="shared" si="0"/>
        <v>35</v>
      </c>
      <c r="Y12" s="2">
        <f t="shared" si="1"/>
        <v>8.1632653061224493E-4</v>
      </c>
      <c r="Z12" s="2">
        <f t="shared" si="2"/>
        <v>6.6938775510204079E-2</v>
      </c>
      <c r="AA12" s="2">
        <f t="shared" si="3"/>
        <v>82</v>
      </c>
      <c r="AB12" s="2">
        <f t="shared" si="4"/>
        <v>35</v>
      </c>
      <c r="AC12">
        <v>-176</v>
      </c>
      <c r="AD12">
        <v>-58</v>
      </c>
      <c r="AE12">
        <v>-174</v>
      </c>
      <c r="AF12">
        <v>-60</v>
      </c>
      <c r="AG12">
        <f t="shared" si="5"/>
        <v>-117</v>
      </c>
      <c r="AH12">
        <f t="shared" si="6"/>
        <v>59</v>
      </c>
      <c r="AI12">
        <f t="shared" si="7"/>
        <v>-117</v>
      </c>
      <c r="AJ12">
        <f t="shared" si="8"/>
        <v>57</v>
      </c>
    </row>
    <row r="13" spans="1:36" x14ac:dyDescent="0.25">
      <c r="B13" t="s">
        <v>244</v>
      </c>
      <c r="C13" s="12" t="s">
        <v>245</v>
      </c>
      <c r="D13" s="1" t="s">
        <v>7</v>
      </c>
      <c r="E13" t="s">
        <v>29</v>
      </c>
      <c r="F13" t="s">
        <v>118</v>
      </c>
      <c r="G13" s="11" t="s">
        <v>148</v>
      </c>
      <c r="H13" t="s">
        <v>165</v>
      </c>
      <c r="I13" t="s">
        <v>146</v>
      </c>
      <c r="J13" t="s">
        <v>156</v>
      </c>
      <c r="K13" t="s">
        <v>252</v>
      </c>
      <c r="L13">
        <v>3691</v>
      </c>
      <c r="M13">
        <v>28</v>
      </c>
      <c r="N13" t="s">
        <v>249</v>
      </c>
      <c r="O13" t="s">
        <v>250</v>
      </c>
      <c r="P13">
        <v>3609</v>
      </c>
      <c r="Q13">
        <v>21</v>
      </c>
      <c r="R13">
        <v>1967</v>
      </c>
      <c r="T13" t="s">
        <v>94</v>
      </c>
      <c r="U13" t="s">
        <v>2</v>
      </c>
      <c r="V13" s="12" t="s">
        <v>405</v>
      </c>
      <c r="W13" s="12" t="s">
        <v>402</v>
      </c>
      <c r="X13" s="2">
        <f t="shared" si="0"/>
        <v>35</v>
      </c>
      <c r="Y13" s="2">
        <f t="shared" si="1"/>
        <v>8.1632653061224493E-4</v>
      </c>
      <c r="Z13" s="2">
        <f t="shared" si="2"/>
        <v>6.6938775510204079E-2</v>
      </c>
      <c r="AA13" s="2">
        <f t="shared" si="3"/>
        <v>82</v>
      </c>
      <c r="AB13" s="2">
        <f t="shared" si="4"/>
        <v>35</v>
      </c>
      <c r="AC13">
        <v>-176</v>
      </c>
      <c r="AD13">
        <v>-58</v>
      </c>
      <c r="AE13">
        <v>-174</v>
      </c>
      <c r="AF13">
        <v>-60</v>
      </c>
      <c r="AG13">
        <f t="shared" si="5"/>
        <v>-117</v>
      </c>
      <c r="AH13">
        <f t="shared" si="6"/>
        <v>59</v>
      </c>
      <c r="AI13">
        <f t="shared" si="7"/>
        <v>-117</v>
      </c>
      <c r="AJ13">
        <f t="shared" si="8"/>
        <v>57</v>
      </c>
    </row>
    <row r="14" spans="1:36" s="12" customFormat="1" x14ac:dyDescent="0.25">
      <c r="B14" s="12" t="s">
        <v>246</v>
      </c>
      <c r="C14" s="12" t="s">
        <v>237</v>
      </c>
      <c r="D14" s="13">
        <v>6400</v>
      </c>
      <c r="E14" s="12" t="s">
        <v>88</v>
      </c>
      <c r="F14" s="12" t="s">
        <v>168</v>
      </c>
      <c r="G14" s="12" t="s">
        <v>171</v>
      </c>
      <c r="H14" s="12" t="s">
        <v>172</v>
      </c>
      <c r="I14" s="12" t="s">
        <v>169</v>
      </c>
      <c r="J14" s="12" t="s">
        <v>173</v>
      </c>
      <c r="K14" s="12" t="s">
        <v>253</v>
      </c>
      <c r="L14" s="12">
        <v>3567</v>
      </c>
      <c r="M14" s="12">
        <v>24</v>
      </c>
      <c r="N14" s="12" t="s">
        <v>254</v>
      </c>
      <c r="O14" s="12" t="s">
        <v>386</v>
      </c>
      <c r="P14" s="12">
        <v>3509</v>
      </c>
      <c r="Q14" s="12">
        <v>25</v>
      </c>
      <c r="R14" s="12">
        <v>1826</v>
      </c>
      <c r="T14" s="12" t="s">
        <v>94</v>
      </c>
      <c r="U14" s="12" t="s">
        <v>1</v>
      </c>
      <c r="V14" s="12" t="s">
        <v>405</v>
      </c>
      <c r="W14" s="12" t="s">
        <v>408</v>
      </c>
      <c r="X14" s="2">
        <f t="shared" si="0"/>
        <v>34.655446902326915</v>
      </c>
      <c r="Y14" s="2">
        <f t="shared" si="1"/>
        <v>8.3263946711074086E-4</v>
      </c>
      <c r="Z14" s="2">
        <f t="shared" si="2"/>
        <v>4.8293089092422969E-2</v>
      </c>
      <c r="AA14" s="2">
        <f t="shared" si="3"/>
        <v>58</v>
      </c>
      <c r="AB14" s="2">
        <f t="shared" si="4"/>
        <v>34.655446902326915</v>
      </c>
      <c r="AC14">
        <v>-147</v>
      </c>
      <c r="AD14">
        <v>-40</v>
      </c>
      <c r="AE14">
        <v>-99</v>
      </c>
      <c r="AF14">
        <v>0</v>
      </c>
      <c r="AG14">
        <f t="shared" si="5"/>
        <v>-93.5</v>
      </c>
      <c r="AH14">
        <f t="shared" si="6"/>
        <v>53.5</v>
      </c>
      <c r="AI14">
        <f t="shared" si="7"/>
        <v>-49.5</v>
      </c>
      <c r="AJ14">
        <f t="shared" si="8"/>
        <v>49.5</v>
      </c>
    </row>
    <row r="15" spans="1:36" x14ac:dyDescent="0.25">
      <c r="B15" t="s">
        <v>247</v>
      </c>
      <c r="C15" s="12" t="s">
        <v>248</v>
      </c>
      <c r="D15" s="1" t="s">
        <v>9</v>
      </c>
      <c r="E15" t="s">
        <v>54</v>
      </c>
      <c r="F15" t="s">
        <v>117</v>
      </c>
      <c r="G15" s="11" t="s">
        <v>148</v>
      </c>
      <c r="H15" t="s">
        <v>149</v>
      </c>
      <c r="I15" t="s">
        <v>218</v>
      </c>
      <c r="J15" t="s">
        <v>156</v>
      </c>
      <c r="K15" t="s">
        <v>273</v>
      </c>
      <c r="L15">
        <v>3380</v>
      </c>
      <c r="M15">
        <v>29</v>
      </c>
      <c r="N15" t="s">
        <v>257</v>
      </c>
      <c r="O15" t="s">
        <v>222</v>
      </c>
      <c r="P15">
        <v>3558</v>
      </c>
      <c r="Q15">
        <v>125</v>
      </c>
      <c r="R15">
        <v>1908</v>
      </c>
      <c r="T15" t="s">
        <v>94</v>
      </c>
      <c r="U15" t="s">
        <v>1</v>
      </c>
      <c r="V15" s="12" t="s">
        <v>405</v>
      </c>
      <c r="W15" s="12" t="s">
        <v>408</v>
      </c>
      <c r="X15" s="2">
        <f t="shared" si="0"/>
        <v>128.31991271817481</v>
      </c>
      <c r="Y15" s="2">
        <f t="shared" si="1"/>
        <v>6.0731203692457187E-5</v>
      </c>
      <c r="Z15" s="2">
        <f t="shared" si="2"/>
        <v>-1.0810154257257379E-2</v>
      </c>
      <c r="AA15" s="2">
        <f t="shared" si="3"/>
        <v>-178</v>
      </c>
      <c r="AB15" s="2">
        <f t="shared" si="4"/>
        <v>128.31991271817481</v>
      </c>
      <c r="AC15" s="3">
        <v>20</v>
      </c>
      <c r="AD15" s="3">
        <v>281</v>
      </c>
      <c r="AE15" s="3">
        <v>-48</v>
      </c>
      <c r="AF15" s="3">
        <v>3</v>
      </c>
      <c r="AG15">
        <f t="shared" si="5"/>
        <v>150.5</v>
      </c>
      <c r="AH15">
        <f t="shared" si="6"/>
        <v>130.5</v>
      </c>
      <c r="AI15">
        <f t="shared" si="7"/>
        <v>-22.5</v>
      </c>
      <c r="AJ15">
        <f t="shared" si="8"/>
        <v>25.5</v>
      </c>
    </row>
    <row r="16" spans="1:36" x14ac:dyDescent="0.25">
      <c r="B16" t="s">
        <v>246</v>
      </c>
      <c r="C16" s="12" t="s">
        <v>237</v>
      </c>
      <c r="D16" s="1">
        <v>6461</v>
      </c>
      <c r="E16" t="s">
        <v>72</v>
      </c>
      <c r="F16" t="s">
        <v>170</v>
      </c>
      <c r="G16" t="s">
        <v>174</v>
      </c>
      <c r="H16" t="s">
        <v>175</v>
      </c>
      <c r="I16" t="s">
        <v>169</v>
      </c>
      <c r="J16" t="s">
        <v>173</v>
      </c>
      <c r="K16" t="s">
        <v>255</v>
      </c>
      <c r="L16">
        <v>3549</v>
      </c>
      <c r="M16">
        <v>24</v>
      </c>
      <c r="N16" s="12" t="s">
        <v>254</v>
      </c>
      <c r="O16" t="s">
        <v>256</v>
      </c>
      <c r="P16">
        <v>3492</v>
      </c>
      <c r="Q16">
        <v>25</v>
      </c>
      <c r="R16">
        <v>1817</v>
      </c>
      <c r="T16" t="s">
        <v>94</v>
      </c>
      <c r="U16" t="s">
        <v>1</v>
      </c>
      <c r="V16" s="12" t="s">
        <v>405</v>
      </c>
      <c r="W16" s="12" t="s">
        <v>408</v>
      </c>
      <c r="X16" s="2">
        <f t="shared" si="0"/>
        <v>34.655446902326915</v>
      </c>
      <c r="Y16" s="2">
        <f t="shared" si="1"/>
        <v>8.3263946711074086E-4</v>
      </c>
      <c r="Z16" s="2">
        <f t="shared" si="2"/>
        <v>4.7460449625312227E-2</v>
      </c>
      <c r="AA16" s="2">
        <f t="shared" si="3"/>
        <v>57</v>
      </c>
      <c r="AB16" s="2">
        <f t="shared" si="4"/>
        <v>34.655446902326915</v>
      </c>
      <c r="AC16">
        <v>-133</v>
      </c>
      <c r="AD16">
        <v>4</v>
      </c>
      <c r="AE16">
        <v>-68</v>
      </c>
      <c r="AF16">
        <v>3</v>
      </c>
      <c r="AG16">
        <f t="shared" si="5"/>
        <v>-64.5</v>
      </c>
      <c r="AH16">
        <f t="shared" si="6"/>
        <v>68.5</v>
      </c>
      <c r="AI16">
        <f t="shared" si="7"/>
        <v>-32.5</v>
      </c>
      <c r="AJ16">
        <f t="shared" si="8"/>
        <v>35.5</v>
      </c>
    </row>
    <row r="17" spans="2:36" x14ac:dyDescent="0.25">
      <c r="B17" t="s">
        <v>258</v>
      </c>
      <c r="C17" s="12" t="s">
        <v>259</v>
      </c>
      <c r="D17" s="1">
        <v>1008</v>
      </c>
      <c r="E17" t="s">
        <v>31</v>
      </c>
      <c r="F17" t="s">
        <v>130</v>
      </c>
      <c r="G17" s="11" t="s">
        <v>176</v>
      </c>
      <c r="H17" t="s">
        <v>149</v>
      </c>
      <c r="I17" t="s">
        <v>146</v>
      </c>
      <c r="J17" t="s">
        <v>156</v>
      </c>
      <c r="K17" t="s">
        <v>388</v>
      </c>
      <c r="L17">
        <v>3694</v>
      </c>
      <c r="M17">
        <v>29</v>
      </c>
      <c r="N17" s="12" t="s">
        <v>272</v>
      </c>
      <c r="O17" t="s">
        <v>387</v>
      </c>
      <c r="P17">
        <v>3458</v>
      </c>
      <c r="Q17">
        <v>27</v>
      </c>
      <c r="R17">
        <v>1774</v>
      </c>
      <c r="T17" t="s">
        <v>94</v>
      </c>
      <c r="U17" t="s">
        <v>2</v>
      </c>
      <c r="V17" s="12" t="s">
        <v>404</v>
      </c>
      <c r="W17" s="12" t="s">
        <v>402</v>
      </c>
      <c r="X17" s="2">
        <f t="shared" si="0"/>
        <v>39.623225512317902</v>
      </c>
      <c r="Y17" s="2">
        <f t="shared" si="1"/>
        <v>6.3694267515923553E-4</v>
      </c>
      <c r="Z17" s="2">
        <f t="shared" si="2"/>
        <v>0.15031847133757958</v>
      </c>
      <c r="AA17" s="2">
        <f t="shared" si="3"/>
        <v>236</v>
      </c>
      <c r="AB17" s="2">
        <f t="shared" si="4"/>
        <v>39.623225512317902</v>
      </c>
      <c r="AC17">
        <v>-379</v>
      </c>
      <c r="AD17">
        <v>-225</v>
      </c>
      <c r="AE17">
        <v>-346</v>
      </c>
      <c r="AF17">
        <v>-185</v>
      </c>
      <c r="AG17">
        <f t="shared" si="5"/>
        <v>-302</v>
      </c>
      <c r="AH17">
        <f t="shared" si="6"/>
        <v>77</v>
      </c>
      <c r="AI17">
        <f t="shared" si="7"/>
        <v>-265.5</v>
      </c>
      <c r="AJ17">
        <f t="shared" si="8"/>
        <v>80.5</v>
      </c>
    </row>
    <row r="18" spans="2:36" s="12" customFormat="1" x14ac:dyDescent="0.25">
      <c r="B18" s="12" t="s">
        <v>101</v>
      </c>
      <c r="C18" s="12" t="s">
        <v>237</v>
      </c>
      <c r="D18" s="13" t="s">
        <v>19</v>
      </c>
      <c r="E18" s="12" t="s">
        <v>389</v>
      </c>
      <c r="F18" s="12" t="s">
        <v>177</v>
      </c>
      <c r="G18" s="12" t="s">
        <v>167</v>
      </c>
      <c r="H18" s="12" t="s">
        <v>149</v>
      </c>
      <c r="I18" s="12" t="s">
        <v>146</v>
      </c>
      <c r="J18" s="12" t="s">
        <v>156</v>
      </c>
      <c r="K18" s="12" t="s">
        <v>270</v>
      </c>
      <c r="L18" s="12">
        <v>3730</v>
      </c>
      <c r="M18" s="12">
        <v>45</v>
      </c>
      <c r="N18" s="12" t="s">
        <v>227</v>
      </c>
      <c r="O18" s="12" t="s">
        <v>271</v>
      </c>
      <c r="P18" s="12">
        <v>3450</v>
      </c>
      <c r="Q18" s="12">
        <v>45</v>
      </c>
      <c r="R18" s="12">
        <v>1767</v>
      </c>
      <c r="T18" s="12" t="s">
        <v>94</v>
      </c>
      <c r="U18" s="12" t="s">
        <v>2</v>
      </c>
      <c r="V18" s="12" t="s">
        <v>404</v>
      </c>
      <c r="W18" s="12" t="s">
        <v>402</v>
      </c>
      <c r="X18" s="2">
        <f t="shared" si="0"/>
        <v>63.63961030678928</v>
      </c>
      <c r="Y18" s="2">
        <f t="shared" si="1"/>
        <v>2.4691358024691353E-4</v>
      </c>
      <c r="Z18" s="2">
        <f t="shared" si="2"/>
        <v>6.9135802469135782E-2</v>
      </c>
      <c r="AA18" s="2">
        <f t="shared" si="3"/>
        <v>280</v>
      </c>
      <c r="AB18" s="2">
        <f t="shared" si="4"/>
        <v>63.639610306789287</v>
      </c>
      <c r="AC18">
        <v>-459</v>
      </c>
      <c r="AD18">
        <v>-257</v>
      </c>
      <c r="AE18">
        <v>-458</v>
      </c>
      <c r="AF18">
        <v>-256</v>
      </c>
      <c r="AG18">
        <f t="shared" si="5"/>
        <v>-358</v>
      </c>
      <c r="AH18">
        <f t="shared" si="6"/>
        <v>101</v>
      </c>
      <c r="AI18">
        <f t="shared" si="7"/>
        <v>-357</v>
      </c>
      <c r="AJ18">
        <f t="shared" si="8"/>
        <v>101</v>
      </c>
    </row>
    <row r="19" spans="2:36" s="12" customFormat="1" x14ac:dyDescent="0.25">
      <c r="B19" s="12" t="s">
        <v>260</v>
      </c>
      <c r="C19" s="12" t="s">
        <v>261</v>
      </c>
      <c r="D19" s="13" t="s">
        <v>12</v>
      </c>
      <c r="E19" s="12" t="s">
        <v>34</v>
      </c>
      <c r="F19" s="12" t="s">
        <v>115</v>
      </c>
      <c r="G19" s="15" t="s">
        <v>180</v>
      </c>
      <c r="H19" s="12" t="s">
        <v>149</v>
      </c>
      <c r="I19" s="12" t="s">
        <v>146</v>
      </c>
      <c r="J19" s="12" t="s">
        <v>160</v>
      </c>
      <c r="K19" s="12" t="s">
        <v>268</v>
      </c>
      <c r="L19" s="12">
        <v>3430</v>
      </c>
      <c r="M19" s="12">
        <v>35</v>
      </c>
      <c r="N19" s="12" t="s">
        <v>267</v>
      </c>
      <c r="O19" s="12" t="s">
        <v>266</v>
      </c>
      <c r="P19" s="12">
        <v>3335</v>
      </c>
      <c r="Q19" s="12">
        <v>35</v>
      </c>
      <c r="R19" s="12">
        <v>1622</v>
      </c>
      <c r="T19" s="12" t="s">
        <v>94</v>
      </c>
      <c r="U19" s="12" t="s">
        <v>2</v>
      </c>
      <c r="V19" s="12" t="s">
        <v>222</v>
      </c>
      <c r="W19" s="12" t="s">
        <v>402</v>
      </c>
      <c r="X19" s="2">
        <f t="shared" si="0"/>
        <v>49.497474683058329</v>
      </c>
      <c r="Y19" s="2">
        <f t="shared" si="1"/>
        <v>4.0816326530612246E-4</v>
      </c>
      <c r="Z19" s="2">
        <f t="shared" si="2"/>
        <v>3.8775510204081633E-2</v>
      </c>
      <c r="AA19" s="2">
        <f t="shared" si="3"/>
        <v>95</v>
      </c>
      <c r="AB19" s="2">
        <f t="shared" si="4"/>
        <v>49.497474683058329</v>
      </c>
      <c r="AC19">
        <v>-198</v>
      </c>
      <c r="AD19">
        <v>-40</v>
      </c>
      <c r="AE19">
        <v>-79</v>
      </c>
      <c r="AF19">
        <v>3</v>
      </c>
      <c r="AG19">
        <f t="shared" si="5"/>
        <v>-119</v>
      </c>
      <c r="AH19">
        <f t="shared" si="6"/>
        <v>79</v>
      </c>
      <c r="AI19">
        <f t="shared" si="7"/>
        <v>-38</v>
      </c>
      <c r="AJ19">
        <f t="shared" si="8"/>
        <v>41</v>
      </c>
    </row>
    <row r="20" spans="2:36" x14ac:dyDescent="0.25">
      <c r="B20" t="s">
        <v>260</v>
      </c>
      <c r="C20" s="12" t="s">
        <v>261</v>
      </c>
      <c r="D20" s="1" t="s">
        <v>11</v>
      </c>
      <c r="E20" t="s">
        <v>33</v>
      </c>
      <c r="F20" t="s">
        <v>114</v>
      </c>
      <c r="G20" s="11" t="s">
        <v>148</v>
      </c>
      <c r="H20" t="s">
        <v>149</v>
      </c>
      <c r="I20" t="s">
        <v>146</v>
      </c>
      <c r="J20" t="s">
        <v>160</v>
      </c>
      <c r="K20" t="s">
        <v>269</v>
      </c>
      <c r="L20">
        <v>3410</v>
      </c>
      <c r="M20">
        <v>35</v>
      </c>
      <c r="N20" t="s">
        <v>267</v>
      </c>
      <c r="O20" t="s">
        <v>266</v>
      </c>
      <c r="P20">
        <v>3335</v>
      </c>
      <c r="Q20">
        <v>35</v>
      </c>
      <c r="R20">
        <v>1622</v>
      </c>
      <c r="T20" t="s">
        <v>94</v>
      </c>
      <c r="U20" t="s">
        <v>2</v>
      </c>
      <c r="V20" s="12" t="s">
        <v>222</v>
      </c>
      <c r="W20" s="12" t="s">
        <v>402</v>
      </c>
      <c r="X20" s="2">
        <f t="shared" si="0"/>
        <v>49.497474683058329</v>
      </c>
      <c r="Y20" s="2">
        <f t="shared" si="1"/>
        <v>4.0816326530612246E-4</v>
      </c>
      <c r="Z20" s="2">
        <f t="shared" si="2"/>
        <v>3.0612244897959186E-2</v>
      </c>
      <c r="AA20" s="2">
        <f t="shared" si="3"/>
        <v>75</v>
      </c>
      <c r="AB20" s="2">
        <f t="shared" si="4"/>
        <v>49.497474683058329</v>
      </c>
      <c r="AC20">
        <v>-161</v>
      </c>
      <c r="AD20">
        <v>-16</v>
      </c>
      <c r="AE20">
        <v>-68</v>
      </c>
      <c r="AF20">
        <v>3</v>
      </c>
      <c r="AG20">
        <f t="shared" si="5"/>
        <v>-88.5</v>
      </c>
      <c r="AH20">
        <f t="shared" si="6"/>
        <v>72.5</v>
      </c>
      <c r="AI20">
        <f t="shared" si="7"/>
        <v>-32.5</v>
      </c>
      <c r="AJ20">
        <f t="shared" si="8"/>
        <v>35.5</v>
      </c>
    </row>
    <row r="21" spans="2:36" x14ac:dyDescent="0.25">
      <c r="B21" t="s">
        <v>260</v>
      </c>
      <c r="C21" s="12" t="s">
        <v>261</v>
      </c>
      <c r="D21" s="1" t="s">
        <v>10</v>
      </c>
      <c r="E21" t="s">
        <v>32</v>
      </c>
      <c r="F21" t="s">
        <v>179</v>
      </c>
      <c r="G21" t="s">
        <v>166</v>
      </c>
      <c r="H21" t="s">
        <v>149</v>
      </c>
      <c r="I21" t="s">
        <v>146</v>
      </c>
      <c r="J21" t="s">
        <v>160</v>
      </c>
      <c r="K21" t="s">
        <v>265</v>
      </c>
      <c r="L21">
        <v>3433</v>
      </c>
      <c r="M21">
        <v>25</v>
      </c>
      <c r="N21" t="s">
        <v>267</v>
      </c>
      <c r="O21" t="s">
        <v>266</v>
      </c>
      <c r="P21">
        <v>3335</v>
      </c>
      <c r="Q21">
        <v>35</v>
      </c>
      <c r="R21">
        <v>1622</v>
      </c>
      <c r="T21" t="s">
        <v>94</v>
      </c>
      <c r="U21" t="s">
        <v>2</v>
      </c>
      <c r="V21" s="12" t="s">
        <v>222</v>
      </c>
      <c r="W21" s="12" t="s">
        <v>402</v>
      </c>
      <c r="X21" s="2">
        <f t="shared" si="0"/>
        <v>43.011626335213137</v>
      </c>
      <c r="Y21" s="2">
        <f t="shared" si="1"/>
        <v>5.4054054054054044E-4</v>
      </c>
      <c r="Z21" s="2">
        <f t="shared" si="2"/>
        <v>5.2972972972972966E-2</v>
      </c>
      <c r="AA21" s="2">
        <f t="shared" si="3"/>
        <v>98</v>
      </c>
      <c r="AB21" s="2">
        <f t="shared" si="4"/>
        <v>43.011626335213137</v>
      </c>
      <c r="AC21">
        <v>-188</v>
      </c>
      <c r="AD21">
        <v>-46</v>
      </c>
      <c r="AE21">
        <v>-82</v>
      </c>
      <c r="AF21">
        <v>3</v>
      </c>
      <c r="AG21">
        <f t="shared" si="5"/>
        <v>-117</v>
      </c>
      <c r="AH21">
        <f t="shared" si="6"/>
        <v>71</v>
      </c>
      <c r="AI21">
        <f t="shared" si="7"/>
        <v>-39.5</v>
      </c>
      <c r="AJ21">
        <f t="shared" si="8"/>
        <v>42.5</v>
      </c>
    </row>
    <row r="22" spans="2:36" s="12" customFormat="1" x14ac:dyDescent="0.25">
      <c r="B22" s="12" t="s">
        <v>262</v>
      </c>
      <c r="C22" s="12" t="s">
        <v>263</v>
      </c>
      <c r="D22" s="13">
        <v>853</v>
      </c>
      <c r="E22" s="12" t="s">
        <v>35</v>
      </c>
      <c r="F22" s="12" t="s">
        <v>120</v>
      </c>
      <c r="G22" s="12" t="s">
        <v>181</v>
      </c>
      <c r="H22" s="12" t="s">
        <v>165</v>
      </c>
      <c r="I22" s="12" t="s">
        <v>153</v>
      </c>
      <c r="J22" s="12" t="s">
        <v>182</v>
      </c>
      <c r="K22" s="12" t="s">
        <v>280</v>
      </c>
      <c r="L22" s="12">
        <v>3251</v>
      </c>
      <c r="M22" s="12">
        <v>26</v>
      </c>
      <c r="N22" s="12" t="s">
        <v>392</v>
      </c>
      <c r="O22" s="12" t="s">
        <v>391</v>
      </c>
      <c r="P22" s="12">
        <v>3324</v>
      </c>
      <c r="Q22" s="12">
        <v>26</v>
      </c>
      <c r="R22" s="12">
        <v>1606</v>
      </c>
      <c r="T22" s="12" t="s">
        <v>93</v>
      </c>
      <c r="U22" s="12" t="s">
        <v>1</v>
      </c>
      <c r="V22" s="12" t="s">
        <v>405</v>
      </c>
      <c r="W22" s="12" t="s">
        <v>408</v>
      </c>
      <c r="X22" s="2">
        <f t="shared" si="0"/>
        <v>36.76955262170047</v>
      </c>
      <c r="Y22" s="2">
        <f t="shared" si="1"/>
        <v>7.3964497041420117E-4</v>
      </c>
      <c r="Z22" s="2">
        <f t="shared" si="2"/>
        <v>-5.3994082840236685E-2</v>
      </c>
      <c r="AA22" s="2">
        <f t="shared" si="3"/>
        <v>-73</v>
      </c>
      <c r="AB22" s="2">
        <f t="shared" si="4"/>
        <v>36.76955262170047</v>
      </c>
      <c r="AC22" s="12">
        <v>58</v>
      </c>
      <c r="AD22" s="12">
        <v>168</v>
      </c>
      <c r="AE22" s="12">
        <v>-18</v>
      </c>
      <c r="AF22" s="12">
        <v>3</v>
      </c>
      <c r="AG22">
        <f t="shared" si="5"/>
        <v>113</v>
      </c>
      <c r="AH22">
        <f t="shared" si="6"/>
        <v>55</v>
      </c>
      <c r="AI22">
        <f t="shared" si="7"/>
        <v>-7.5</v>
      </c>
      <c r="AJ22">
        <f t="shared" si="8"/>
        <v>10.5</v>
      </c>
    </row>
    <row r="23" spans="2:36" s="12" customFormat="1" x14ac:dyDescent="0.25">
      <c r="B23" s="12" t="s">
        <v>264</v>
      </c>
      <c r="C23" s="12" t="s">
        <v>279</v>
      </c>
      <c r="D23" s="13">
        <v>1751</v>
      </c>
      <c r="E23" s="12" t="s">
        <v>36</v>
      </c>
      <c r="F23" s="12" t="s">
        <v>129</v>
      </c>
      <c r="G23" s="12" t="s">
        <v>148</v>
      </c>
      <c r="H23" s="12" t="s">
        <v>165</v>
      </c>
      <c r="I23" s="12" t="s">
        <v>183</v>
      </c>
      <c r="J23" s="12" t="s">
        <v>182</v>
      </c>
      <c r="K23" s="12" t="s">
        <v>281</v>
      </c>
      <c r="L23" s="12">
        <v>3098</v>
      </c>
      <c r="M23" s="12">
        <v>21</v>
      </c>
      <c r="N23" s="12" t="s">
        <v>287</v>
      </c>
      <c r="O23" s="12" t="s">
        <v>282</v>
      </c>
      <c r="P23" s="12">
        <v>3102</v>
      </c>
      <c r="Q23" s="12">
        <v>29</v>
      </c>
      <c r="R23" s="12">
        <v>1357</v>
      </c>
      <c r="T23" s="12" t="s">
        <v>93</v>
      </c>
      <c r="U23" s="12" t="s">
        <v>1</v>
      </c>
      <c r="V23" s="12" t="s">
        <v>405</v>
      </c>
      <c r="W23" s="12" t="s">
        <v>408</v>
      </c>
      <c r="X23" s="2">
        <f t="shared" si="0"/>
        <v>35.805027579936315</v>
      </c>
      <c r="Y23" s="2">
        <f t="shared" si="1"/>
        <v>7.8003120124804973E-4</v>
      </c>
      <c r="Z23" s="2">
        <f t="shared" si="2"/>
        <v>-3.1201248049921989E-3</v>
      </c>
      <c r="AA23" s="2">
        <f t="shared" si="3"/>
        <v>-4</v>
      </c>
      <c r="AB23" s="2">
        <f t="shared" si="4"/>
        <v>35.805027579936315</v>
      </c>
      <c r="AC23">
        <v>-77</v>
      </c>
      <c r="AD23">
        <v>84</v>
      </c>
      <c r="AE23">
        <v>-34</v>
      </c>
      <c r="AF23">
        <v>3</v>
      </c>
      <c r="AG23">
        <f t="shared" si="5"/>
        <v>3.5</v>
      </c>
      <c r="AH23">
        <f t="shared" si="6"/>
        <v>80.5</v>
      </c>
      <c r="AI23">
        <f t="shared" si="7"/>
        <v>-15.5</v>
      </c>
      <c r="AJ23">
        <f t="shared" si="8"/>
        <v>18.5</v>
      </c>
    </row>
    <row r="24" spans="2:36" s="12" customFormat="1" x14ac:dyDescent="0.25">
      <c r="B24" s="12" t="s">
        <v>283</v>
      </c>
      <c r="C24" s="12" t="s">
        <v>284</v>
      </c>
      <c r="D24" s="13">
        <v>2910</v>
      </c>
      <c r="E24" s="12" t="s">
        <v>37</v>
      </c>
      <c r="F24" s="12" t="s">
        <v>110</v>
      </c>
      <c r="G24" s="12" t="s">
        <v>148</v>
      </c>
      <c r="H24" s="12" t="s">
        <v>184</v>
      </c>
      <c r="I24" s="12" t="s">
        <v>146</v>
      </c>
      <c r="J24" s="12" t="s">
        <v>185</v>
      </c>
      <c r="K24" s="12" t="s">
        <v>285</v>
      </c>
      <c r="L24" s="12">
        <v>3077</v>
      </c>
      <c r="M24" s="12">
        <v>25</v>
      </c>
      <c r="N24" s="12" t="s">
        <v>410</v>
      </c>
      <c r="O24" s="12" t="s">
        <v>286</v>
      </c>
      <c r="P24" s="12">
        <v>3065</v>
      </c>
      <c r="Q24" s="12">
        <v>30</v>
      </c>
      <c r="R24" s="12">
        <v>1334</v>
      </c>
      <c r="T24" s="12" t="s">
        <v>93</v>
      </c>
      <c r="U24" s="12" t="s">
        <v>1</v>
      </c>
      <c r="V24" s="12" t="s">
        <v>222</v>
      </c>
      <c r="W24" s="12" t="s">
        <v>408</v>
      </c>
      <c r="X24" s="2">
        <f t="shared" si="0"/>
        <v>39.05124837953327</v>
      </c>
      <c r="Y24" s="2">
        <f t="shared" si="1"/>
        <v>6.5573770491803289E-4</v>
      </c>
      <c r="Z24" s="2">
        <f t="shared" si="2"/>
        <v>7.8688524590163952E-3</v>
      </c>
      <c r="AA24" s="2">
        <f t="shared" si="3"/>
        <v>12</v>
      </c>
      <c r="AB24" s="2">
        <f t="shared" si="4"/>
        <v>39.05124837953327</v>
      </c>
      <c r="AC24" s="12">
        <v>-72</v>
      </c>
      <c r="AD24" s="12">
        <v>56</v>
      </c>
      <c r="AE24" s="12">
        <v>-23</v>
      </c>
      <c r="AF24" s="12">
        <v>3</v>
      </c>
      <c r="AG24" s="12">
        <f t="shared" si="5"/>
        <v>-8</v>
      </c>
      <c r="AH24" s="12">
        <f t="shared" si="6"/>
        <v>64</v>
      </c>
      <c r="AI24" s="12">
        <f t="shared" si="7"/>
        <v>-10</v>
      </c>
      <c r="AJ24" s="12">
        <f t="shared" si="8"/>
        <v>13</v>
      </c>
    </row>
    <row r="25" spans="2:36" s="12" customFormat="1" x14ac:dyDescent="0.25">
      <c r="B25" s="12" t="s">
        <v>136</v>
      </c>
      <c r="C25" s="12" t="s">
        <v>288</v>
      </c>
      <c r="D25" s="13">
        <v>575</v>
      </c>
      <c r="E25" s="12" t="s">
        <v>60</v>
      </c>
      <c r="F25" s="14" t="s">
        <v>135</v>
      </c>
      <c r="G25" s="14" t="s">
        <v>148</v>
      </c>
      <c r="H25" s="14" t="s">
        <v>178</v>
      </c>
      <c r="I25" s="14" t="s">
        <v>146</v>
      </c>
      <c r="J25" s="14" t="s">
        <v>186</v>
      </c>
      <c r="K25" s="14" t="s">
        <v>289</v>
      </c>
      <c r="L25" s="12">
        <v>3334</v>
      </c>
      <c r="M25" s="12">
        <v>27</v>
      </c>
      <c r="N25" s="14" t="s">
        <v>287</v>
      </c>
      <c r="O25" s="12" t="s">
        <v>290</v>
      </c>
      <c r="P25" s="12">
        <v>3121</v>
      </c>
      <c r="Q25" s="12">
        <v>26</v>
      </c>
      <c r="R25" s="12">
        <v>1397</v>
      </c>
      <c r="T25" s="12" t="s">
        <v>93</v>
      </c>
      <c r="U25" s="12" t="s">
        <v>2</v>
      </c>
      <c r="V25" s="12" t="s">
        <v>404</v>
      </c>
      <c r="W25" s="12" t="s">
        <v>402</v>
      </c>
      <c r="X25" s="2">
        <f t="shared" si="0"/>
        <v>37.483329627982627</v>
      </c>
      <c r="Y25" s="2">
        <f t="shared" si="1"/>
        <v>7.1174377224199272E-4</v>
      </c>
      <c r="Z25" s="2">
        <f t="shared" si="2"/>
        <v>0.15160142348754446</v>
      </c>
      <c r="AA25" s="2">
        <f t="shared" si="3"/>
        <v>213.00000000000003</v>
      </c>
      <c r="AB25" s="2">
        <f t="shared" si="4"/>
        <v>37.483329627982627</v>
      </c>
      <c r="AC25" s="12">
        <v>-313</v>
      </c>
      <c r="AD25" s="12">
        <v>-181</v>
      </c>
      <c r="AE25" s="12">
        <v>-325</v>
      </c>
      <c r="AF25" s="12">
        <v>-209</v>
      </c>
      <c r="AG25" s="12">
        <f t="shared" si="5"/>
        <v>-247</v>
      </c>
      <c r="AH25" s="12">
        <f t="shared" si="6"/>
        <v>66</v>
      </c>
      <c r="AI25" s="12">
        <f t="shared" si="7"/>
        <v>-267</v>
      </c>
      <c r="AJ25" s="12">
        <f t="shared" si="8"/>
        <v>58</v>
      </c>
    </row>
    <row r="26" spans="2:36" x14ac:dyDescent="0.25">
      <c r="B26" s="12" t="s">
        <v>291</v>
      </c>
      <c r="C26" s="12" t="s">
        <v>295</v>
      </c>
      <c r="D26" s="1" t="s">
        <v>15</v>
      </c>
      <c r="E26" t="s">
        <v>38</v>
      </c>
      <c r="F26" t="s">
        <v>129</v>
      </c>
      <c r="G26" t="s">
        <v>187</v>
      </c>
      <c r="H26" t="s">
        <v>152</v>
      </c>
      <c r="I26" t="s">
        <v>146</v>
      </c>
      <c r="J26" t="s">
        <v>160</v>
      </c>
      <c r="K26" t="s">
        <v>292</v>
      </c>
      <c r="L26">
        <v>3330</v>
      </c>
      <c r="M26">
        <v>95</v>
      </c>
      <c r="N26" t="s">
        <v>293</v>
      </c>
      <c r="O26" s="12" t="s">
        <v>294</v>
      </c>
      <c r="P26">
        <v>3005</v>
      </c>
      <c r="Q26">
        <v>105</v>
      </c>
      <c r="R26">
        <v>1203</v>
      </c>
      <c r="T26" t="s">
        <v>93</v>
      </c>
      <c r="U26" t="s">
        <v>2</v>
      </c>
      <c r="V26" s="12" t="s">
        <v>404</v>
      </c>
      <c r="W26" s="12" t="s">
        <v>402</v>
      </c>
      <c r="X26" s="2">
        <f t="shared" si="0"/>
        <v>141.59802258506295</v>
      </c>
      <c r="Y26" s="2">
        <f t="shared" si="1"/>
        <v>4.9875311720698264E-5</v>
      </c>
      <c r="Z26" s="2">
        <f t="shared" si="2"/>
        <v>1.6209476309226936E-2</v>
      </c>
      <c r="AA26" s="2">
        <f t="shared" si="3"/>
        <v>325</v>
      </c>
      <c r="AB26" s="2">
        <f t="shared" si="4"/>
        <v>141.59802258506295</v>
      </c>
      <c r="AC26">
        <v>-574</v>
      </c>
      <c r="AD26">
        <v>-210</v>
      </c>
      <c r="AE26">
        <v>-477</v>
      </c>
      <c r="AF26">
        <v>-103</v>
      </c>
      <c r="AG26">
        <f t="shared" si="5"/>
        <v>-392</v>
      </c>
      <c r="AH26">
        <f t="shared" si="6"/>
        <v>182</v>
      </c>
      <c r="AI26">
        <f t="shared" si="7"/>
        <v>-290</v>
      </c>
      <c r="AJ26">
        <f t="shared" si="8"/>
        <v>187</v>
      </c>
    </row>
    <row r="27" spans="2:36" s="12" customFormat="1" x14ac:dyDescent="0.25">
      <c r="B27" s="12" t="s">
        <v>262</v>
      </c>
      <c r="C27" s="12" t="s">
        <v>263</v>
      </c>
      <c r="D27" s="13">
        <v>948</v>
      </c>
      <c r="E27" s="12" t="s">
        <v>43</v>
      </c>
      <c r="F27" s="12" t="s">
        <v>108</v>
      </c>
      <c r="G27" s="12" t="s">
        <v>148</v>
      </c>
      <c r="H27" s="12" t="s">
        <v>149</v>
      </c>
      <c r="I27" s="12" t="s">
        <v>146</v>
      </c>
      <c r="J27" s="12" t="s">
        <v>188</v>
      </c>
      <c r="K27" s="12" t="s">
        <v>296</v>
      </c>
      <c r="L27" s="12">
        <v>2997</v>
      </c>
      <c r="M27" s="12">
        <v>29</v>
      </c>
      <c r="N27" s="12" t="s">
        <v>299</v>
      </c>
      <c r="O27" s="12" t="s">
        <v>222</v>
      </c>
      <c r="P27" s="12">
        <v>2940</v>
      </c>
      <c r="Q27" s="12">
        <v>40</v>
      </c>
      <c r="R27" s="12">
        <v>1146</v>
      </c>
      <c r="T27" s="12" t="s">
        <v>93</v>
      </c>
      <c r="U27" s="12" t="s">
        <v>1</v>
      </c>
      <c r="V27" s="12" t="s">
        <v>405</v>
      </c>
      <c r="W27" s="12" t="s">
        <v>408</v>
      </c>
      <c r="X27" s="2">
        <f t="shared" si="0"/>
        <v>49.406477308142499</v>
      </c>
      <c r="Y27" s="2">
        <f t="shared" si="1"/>
        <v>4.096681687832856E-4</v>
      </c>
      <c r="Z27" s="2">
        <f t="shared" si="2"/>
        <v>2.3351085620647281E-2</v>
      </c>
      <c r="AA27" s="2">
        <f t="shared" si="3"/>
        <v>57</v>
      </c>
      <c r="AB27" s="2">
        <f t="shared" si="4"/>
        <v>49.406477308142499</v>
      </c>
      <c r="AC27">
        <v>-171</v>
      </c>
      <c r="AD27">
        <v>-1</v>
      </c>
      <c r="AE27">
        <v>-131</v>
      </c>
      <c r="AF27">
        <v>-9</v>
      </c>
      <c r="AG27">
        <f t="shared" si="5"/>
        <v>-86</v>
      </c>
      <c r="AH27">
        <f t="shared" si="6"/>
        <v>85</v>
      </c>
      <c r="AI27">
        <f t="shared" si="7"/>
        <v>-70</v>
      </c>
      <c r="AJ27">
        <f t="shared" si="8"/>
        <v>61</v>
      </c>
    </row>
    <row r="28" spans="2:36" x14ac:dyDescent="0.25">
      <c r="B28" s="12" t="s">
        <v>297</v>
      </c>
      <c r="C28" s="12" t="s">
        <v>298</v>
      </c>
      <c r="D28" s="1" t="s">
        <v>75</v>
      </c>
      <c r="E28" t="s">
        <v>73</v>
      </c>
      <c r="F28" t="s">
        <v>189</v>
      </c>
      <c r="G28" t="s">
        <v>190</v>
      </c>
      <c r="H28" t="s">
        <v>191</v>
      </c>
      <c r="I28" t="s">
        <v>169</v>
      </c>
      <c r="J28" t="s">
        <v>147</v>
      </c>
      <c r="K28" t="s">
        <v>301</v>
      </c>
      <c r="L28">
        <v>3016</v>
      </c>
      <c r="M28">
        <v>17</v>
      </c>
      <c r="N28" t="s">
        <v>254</v>
      </c>
      <c r="O28" s="12" t="s">
        <v>300</v>
      </c>
      <c r="P28">
        <v>2930</v>
      </c>
      <c r="Q28">
        <v>29</v>
      </c>
      <c r="R28">
        <v>1132</v>
      </c>
      <c r="T28" t="s">
        <v>93</v>
      </c>
      <c r="U28" t="s">
        <v>2</v>
      </c>
      <c r="V28" s="12" t="s">
        <v>404</v>
      </c>
      <c r="W28" s="12" t="s">
        <v>402</v>
      </c>
      <c r="X28" s="2">
        <f t="shared" si="0"/>
        <v>33.61547262794322</v>
      </c>
      <c r="Y28" s="2">
        <f t="shared" si="1"/>
        <v>8.8495575221238959E-4</v>
      </c>
      <c r="Z28" s="2">
        <f t="shared" si="2"/>
        <v>7.61061946902655E-2</v>
      </c>
      <c r="AA28" s="2">
        <f t="shared" si="3"/>
        <v>86</v>
      </c>
      <c r="AB28" s="2">
        <f t="shared" si="4"/>
        <v>33.61547262794322</v>
      </c>
      <c r="AC28">
        <v>-188</v>
      </c>
      <c r="AD28">
        <v>-55</v>
      </c>
      <c r="AE28">
        <v>-124</v>
      </c>
      <c r="AF28">
        <v>-14</v>
      </c>
      <c r="AG28">
        <f t="shared" si="5"/>
        <v>-121.5</v>
      </c>
      <c r="AH28">
        <f t="shared" si="6"/>
        <v>66.5</v>
      </c>
      <c r="AI28">
        <f t="shared" si="7"/>
        <v>-69</v>
      </c>
      <c r="AJ28">
        <f t="shared" si="8"/>
        <v>55</v>
      </c>
    </row>
    <row r="29" spans="2:36" x14ac:dyDescent="0.25">
      <c r="B29" s="12" t="s">
        <v>297</v>
      </c>
      <c r="C29" s="12" t="s">
        <v>298</v>
      </c>
      <c r="D29" s="1" t="s">
        <v>75</v>
      </c>
      <c r="E29" t="s">
        <v>74</v>
      </c>
      <c r="F29" t="s">
        <v>189</v>
      </c>
      <c r="G29" t="s">
        <v>190</v>
      </c>
      <c r="H29" t="s">
        <v>191</v>
      </c>
      <c r="I29" t="s">
        <v>169</v>
      </c>
      <c r="J29" t="s">
        <v>147</v>
      </c>
      <c r="K29" t="s">
        <v>302</v>
      </c>
      <c r="L29">
        <v>3034</v>
      </c>
      <c r="M29">
        <v>23</v>
      </c>
      <c r="N29" t="s">
        <v>254</v>
      </c>
      <c r="O29" s="12" t="s">
        <v>300</v>
      </c>
      <c r="P29">
        <v>2930</v>
      </c>
      <c r="Q29">
        <v>29</v>
      </c>
      <c r="R29">
        <v>1132</v>
      </c>
      <c r="T29" t="s">
        <v>93</v>
      </c>
      <c r="U29" t="s">
        <v>2</v>
      </c>
      <c r="V29" s="12" t="s">
        <v>404</v>
      </c>
      <c r="W29" s="12" t="s">
        <v>402</v>
      </c>
      <c r="X29" s="2">
        <f t="shared" si="0"/>
        <v>37.013511046643494</v>
      </c>
      <c r="Y29" s="2">
        <f t="shared" si="1"/>
        <v>7.2992700729927003E-4</v>
      </c>
      <c r="Z29" s="2">
        <f t="shared" si="2"/>
        <v>7.5912408759124084E-2</v>
      </c>
      <c r="AA29" s="2">
        <f t="shared" si="3"/>
        <v>104</v>
      </c>
      <c r="AB29" s="2">
        <f t="shared" si="4"/>
        <v>37.013511046643494</v>
      </c>
      <c r="AC29">
        <v>-230</v>
      </c>
      <c r="AD29">
        <v>-80</v>
      </c>
      <c r="AE29">
        <v>-157</v>
      </c>
      <c r="AF29">
        <v>-20</v>
      </c>
      <c r="AG29">
        <f t="shared" si="5"/>
        <v>-155</v>
      </c>
      <c r="AH29">
        <f t="shared" si="6"/>
        <v>75</v>
      </c>
      <c r="AI29">
        <f t="shared" si="7"/>
        <v>-88.5</v>
      </c>
      <c r="AJ29">
        <f t="shared" si="8"/>
        <v>68.5</v>
      </c>
    </row>
    <row r="30" spans="2:36" s="12" customFormat="1" x14ac:dyDescent="0.25">
      <c r="B30" s="12" t="s">
        <v>407</v>
      </c>
      <c r="C30" s="12" t="s">
        <v>307</v>
      </c>
      <c r="D30" s="13">
        <v>1254</v>
      </c>
      <c r="E30" s="12" t="s">
        <v>44</v>
      </c>
      <c r="F30" s="12" t="s">
        <v>110</v>
      </c>
      <c r="G30" s="12" t="s">
        <v>149</v>
      </c>
      <c r="H30" s="12" t="s">
        <v>149</v>
      </c>
      <c r="I30" s="12" t="s">
        <v>146</v>
      </c>
      <c r="J30" s="12" t="s">
        <v>192</v>
      </c>
      <c r="K30" s="12" t="s">
        <v>303</v>
      </c>
      <c r="L30" s="12">
        <v>2853</v>
      </c>
      <c r="M30" s="12">
        <v>29</v>
      </c>
      <c r="N30" s="12" t="s">
        <v>287</v>
      </c>
      <c r="O30" s="12" t="s">
        <v>304</v>
      </c>
      <c r="P30" s="12">
        <v>2906</v>
      </c>
      <c r="Q30" s="12">
        <v>26</v>
      </c>
      <c r="R30" s="12">
        <v>1091</v>
      </c>
      <c r="T30" s="12" t="s">
        <v>93</v>
      </c>
      <c r="U30" s="12" t="s">
        <v>1</v>
      </c>
      <c r="V30" s="12" t="s">
        <v>405</v>
      </c>
      <c r="W30" s="12" t="s">
        <v>408</v>
      </c>
      <c r="X30" s="2">
        <f t="shared" si="0"/>
        <v>38.948684188300895</v>
      </c>
      <c r="Y30" s="2">
        <f t="shared" si="1"/>
        <v>6.5919578114700061E-4</v>
      </c>
      <c r="Z30" s="2">
        <f t="shared" si="2"/>
        <v>-3.4937376400791031E-2</v>
      </c>
      <c r="AA30" s="2">
        <f t="shared" si="3"/>
        <v>-53</v>
      </c>
      <c r="AB30" s="2">
        <f t="shared" si="4"/>
        <v>38.948684188300895</v>
      </c>
      <c r="AC30">
        <v>6</v>
      </c>
      <c r="AD30">
        <v>147</v>
      </c>
      <c r="AE30">
        <v>-27</v>
      </c>
      <c r="AF30">
        <v>3</v>
      </c>
      <c r="AG30">
        <f t="shared" si="5"/>
        <v>76.5</v>
      </c>
      <c r="AH30">
        <f t="shared" si="6"/>
        <v>70.5</v>
      </c>
      <c r="AI30">
        <f t="shared" si="7"/>
        <v>-12</v>
      </c>
      <c r="AJ30">
        <f t="shared" si="8"/>
        <v>15</v>
      </c>
    </row>
    <row r="31" spans="2:36" s="12" customFormat="1" x14ac:dyDescent="0.25">
      <c r="B31" s="12" t="s">
        <v>305</v>
      </c>
      <c r="C31" s="12" t="s">
        <v>306</v>
      </c>
      <c r="D31" s="13">
        <v>2</v>
      </c>
      <c r="E31" s="12" t="s">
        <v>45</v>
      </c>
      <c r="F31" s="12" t="s">
        <v>107</v>
      </c>
      <c r="G31" s="12" t="s">
        <v>148</v>
      </c>
      <c r="H31" s="12" t="s">
        <v>149</v>
      </c>
      <c r="I31" s="12" t="s">
        <v>193</v>
      </c>
      <c r="J31" s="12" t="s">
        <v>194</v>
      </c>
      <c r="K31" s="12" t="s">
        <v>308</v>
      </c>
      <c r="L31" s="12">
        <v>2805</v>
      </c>
      <c r="M31" s="12">
        <v>25</v>
      </c>
      <c r="N31" s="12" t="s">
        <v>287</v>
      </c>
      <c r="O31" s="12" t="s">
        <v>406</v>
      </c>
      <c r="P31" s="12">
        <v>2830</v>
      </c>
      <c r="Q31" s="12">
        <v>27</v>
      </c>
      <c r="R31" s="12">
        <v>983</v>
      </c>
      <c r="T31" s="12" t="s">
        <v>93</v>
      </c>
      <c r="U31" s="12" t="s">
        <v>1</v>
      </c>
      <c r="V31" s="12" t="s">
        <v>405</v>
      </c>
      <c r="W31" s="12" t="s">
        <v>408</v>
      </c>
      <c r="X31" s="2">
        <f t="shared" si="0"/>
        <v>36.796738985948195</v>
      </c>
      <c r="Y31" s="2">
        <f t="shared" si="1"/>
        <v>7.3855243722304299E-4</v>
      </c>
      <c r="Z31" s="2">
        <f t="shared" si="2"/>
        <v>-1.8463810930576075E-2</v>
      </c>
      <c r="AA31" s="2">
        <f t="shared" si="3"/>
        <v>-25</v>
      </c>
      <c r="AB31" s="2">
        <f t="shared" si="4"/>
        <v>36.796738985948195</v>
      </c>
      <c r="AC31" s="12">
        <v>-32</v>
      </c>
      <c r="AD31" s="12">
        <v>38</v>
      </c>
      <c r="AE31" s="12">
        <v>-26</v>
      </c>
      <c r="AF31" s="12">
        <v>1</v>
      </c>
      <c r="AG31" s="12">
        <f t="shared" si="5"/>
        <v>3</v>
      </c>
      <c r="AH31" s="12">
        <f t="shared" si="6"/>
        <v>35</v>
      </c>
      <c r="AI31" s="12">
        <f t="shared" si="7"/>
        <v>-12.5</v>
      </c>
      <c r="AJ31" s="12">
        <f t="shared" si="8"/>
        <v>13.5</v>
      </c>
    </row>
    <row r="32" spans="2:36" x14ac:dyDescent="0.25">
      <c r="B32" t="s">
        <v>311</v>
      </c>
      <c r="C32" t="s">
        <v>312</v>
      </c>
      <c r="D32" s="1">
        <v>201</v>
      </c>
      <c r="E32" t="s">
        <v>66</v>
      </c>
      <c r="F32" t="s">
        <v>110</v>
      </c>
      <c r="G32" t="s">
        <v>195</v>
      </c>
      <c r="H32" t="s">
        <v>165</v>
      </c>
      <c r="I32" t="s">
        <v>146</v>
      </c>
      <c r="J32" t="s">
        <v>196</v>
      </c>
      <c r="K32" t="s">
        <v>309</v>
      </c>
      <c r="L32">
        <v>2821</v>
      </c>
      <c r="M32">
        <v>26</v>
      </c>
      <c r="N32" t="s">
        <v>287</v>
      </c>
      <c r="O32" s="12" t="s">
        <v>310</v>
      </c>
      <c r="P32">
        <v>2818</v>
      </c>
      <c r="Q32">
        <v>26</v>
      </c>
      <c r="R32">
        <v>969</v>
      </c>
      <c r="T32" t="s">
        <v>93</v>
      </c>
      <c r="U32" t="s">
        <v>1</v>
      </c>
      <c r="V32" s="12" t="s">
        <v>405</v>
      </c>
      <c r="W32" s="12" t="s">
        <v>408</v>
      </c>
      <c r="X32" s="2">
        <f t="shared" si="0"/>
        <v>36.76955262170047</v>
      </c>
      <c r="Y32" s="2">
        <f t="shared" si="1"/>
        <v>7.3964497041420117E-4</v>
      </c>
      <c r="Z32" s="2">
        <f t="shared" si="2"/>
        <v>2.2189349112426036E-3</v>
      </c>
      <c r="AA32" s="2">
        <f t="shared" si="3"/>
        <v>3</v>
      </c>
      <c r="AB32" s="2">
        <f t="shared" si="4"/>
        <v>36.76955262170047</v>
      </c>
      <c r="AC32">
        <v>-53</v>
      </c>
      <c r="AD32">
        <v>48</v>
      </c>
      <c r="AE32">
        <v>-33</v>
      </c>
      <c r="AF32">
        <v>3</v>
      </c>
      <c r="AG32">
        <f t="shared" si="5"/>
        <v>-2.5</v>
      </c>
      <c r="AH32">
        <f t="shared" si="6"/>
        <v>50.5</v>
      </c>
      <c r="AI32">
        <f t="shared" si="7"/>
        <v>-15</v>
      </c>
      <c r="AJ32">
        <f t="shared" si="8"/>
        <v>18</v>
      </c>
    </row>
    <row r="33" spans="2:36" x14ac:dyDescent="0.25">
      <c r="B33" t="s">
        <v>313</v>
      </c>
      <c r="C33" t="s">
        <v>314</v>
      </c>
      <c r="D33" s="1">
        <v>2613</v>
      </c>
      <c r="E33" t="s">
        <v>42</v>
      </c>
      <c r="F33" t="s">
        <v>113</v>
      </c>
      <c r="G33" t="s">
        <v>148</v>
      </c>
      <c r="H33" t="s">
        <v>165</v>
      </c>
      <c r="I33" t="s">
        <v>153</v>
      </c>
      <c r="J33" t="s">
        <v>197</v>
      </c>
      <c r="K33" t="s">
        <v>324</v>
      </c>
      <c r="L33">
        <v>2972</v>
      </c>
      <c r="M33">
        <v>30</v>
      </c>
      <c r="N33" t="s">
        <v>318</v>
      </c>
      <c r="O33" t="s">
        <v>315</v>
      </c>
      <c r="P33">
        <v>2860</v>
      </c>
      <c r="Q33">
        <v>93</v>
      </c>
      <c r="R33">
        <v>1191</v>
      </c>
      <c r="T33" t="s">
        <v>93</v>
      </c>
      <c r="U33" t="s">
        <v>1</v>
      </c>
      <c r="V33" s="12" t="s">
        <v>222</v>
      </c>
      <c r="W33" s="12" t="s">
        <v>408</v>
      </c>
      <c r="X33" s="2">
        <f t="shared" si="0"/>
        <v>97.718984849413985</v>
      </c>
      <c r="Y33" s="2">
        <f t="shared" si="1"/>
        <v>1.0472300764477956E-4</v>
      </c>
      <c r="Z33" s="2">
        <f t="shared" si="2"/>
        <v>1.1728976856215311E-2</v>
      </c>
      <c r="AA33" s="2">
        <f t="shared" si="3"/>
        <v>112</v>
      </c>
      <c r="AB33" s="2">
        <f t="shared" si="4"/>
        <v>97.718984849413985</v>
      </c>
      <c r="AC33">
        <v>-41</v>
      </c>
      <c r="AD33">
        <v>135</v>
      </c>
      <c r="AE33">
        <v>-139</v>
      </c>
      <c r="AF33">
        <v>-39</v>
      </c>
      <c r="AG33">
        <f t="shared" si="5"/>
        <v>47</v>
      </c>
      <c r="AH33">
        <f t="shared" si="6"/>
        <v>88</v>
      </c>
      <c r="AI33">
        <f t="shared" si="7"/>
        <v>-89</v>
      </c>
      <c r="AJ33">
        <f t="shared" si="8"/>
        <v>50</v>
      </c>
    </row>
    <row r="34" spans="2:36" x14ac:dyDescent="0.25">
      <c r="B34" t="s">
        <v>313</v>
      </c>
      <c r="C34" t="s">
        <v>314</v>
      </c>
      <c r="D34" s="1" t="s">
        <v>20</v>
      </c>
      <c r="E34" t="s">
        <v>39</v>
      </c>
      <c r="F34" t="s">
        <v>111</v>
      </c>
      <c r="G34" t="s">
        <v>198</v>
      </c>
      <c r="H34" t="s">
        <v>152</v>
      </c>
      <c r="I34" t="s">
        <v>153</v>
      </c>
      <c r="J34" t="s">
        <v>197</v>
      </c>
      <c r="K34" t="s">
        <v>321</v>
      </c>
      <c r="L34">
        <v>3119</v>
      </c>
      <c r="M34">
        <v>37</v>
      </c>
      <c r="N34" t="s">
        <v>318</v>
      </c>
      <c r="O34" t="s">
        <v>315</v>
      </c>
      <c r="P34">
        <v>2860</v>
      </c>
      <c r="Q34">
        <v>93</v>
      </c>
      <c r="R34">
        <v>1191</v>
      </c>
      <c r="T34" t="s">
        <v>93</v>
      </c>
      <c r="U34" t="s">
        <v>1</v>
      </c>
      <c r="V34" s="12" t="s">
        <v>222</v>
      </c>
      <c r="W34" s="12" t="s">
        <v>408</v>
      </c>
      <c r="X34" s="2">
        <f t="shared" si="0"/>
        <v>100.08995953640904</v>
      </c>
      <c r="Y34" s="2">
        <f t="shared" si="1"/>
        <v>9.9820323417847899E-5</v>
      </c>
      <c r="Z34" s="2">
        <f t="shared" si="2"/>
        <v>2.5853463765222604E-2</v>
      </c>
      <c r="AA34" s="2">
        <f t="shared" si="3"/>
        <v>259</v>
      </c>
      <c r="AB34" s="2">
        <f t="shared" si="4"/>
        <v>100.08995953640904</v>
      </c>
      <c r="AC34">
        <v>-221</v>
      </c>
      <c r="AD34">
        <v>-43</v>
      </c>
      <c r="AE34">
        <v>-294</v>
      </c>
      <c r="AF34">
        <v>-160</v>
      </c>
      <c r="AG34">
        <f t="shared" si="5"/>
        <v>-132</v>
      </c>
      <c r="AH34">
        <f t="shared" si="6"/>
        <v>89</v>
      </c>
      <c r="AI34">
        <f t="shared" si="7"/>
        <v>-227</v>
      </c>
      <c r="AJ34">
        <f t="shared" si="8"/>
        <v>67</v>
      </c>
    </row>
    <row r="35" spans="2:36" x14ac:dyDescent="0.25">
      <c r="B35" t="s">
        <v>313</v>
      </c>
      <c r="C35" t="s">
        <v>314</v>
      </c>
      <c r="D35" s="1" t="s">
        <v>21</v>
      </c>
      <c r="E35" t="s">
        <v>40</v>
      </c>
      <c r="F35" t="s">
        <v>112</v>
      </c>
      <c r="G35" t="s">
        <v>148</v>
      </c>
      <c r="H35" t="s">
        <v>152</v>
      </c>
      <c r="I35" t="s">
        <v>153</v>
      </c>
      <c r="J35" t="s">
        <v>197</v>
      </c>
      <c r="K35" t="s">
        <v>322</v>
      </c>
      <c r="L35">
        <v>3105</v>
      </c>
      <c r="M35">
        <v>50</v>
      </c>
      <c r="N35" t="s">
        <v>318</v>
      </c>
      <c r="O35" t="s">
        <v>315</v>
      </c>
      <c r="P35">
        <v>2860</v>
      </c>
      <c r="Q35">
        <v>93</v>
      </c>
      <c r="R35">
        <v>1191</v>
      </c>
      <c r="T35" t="s">
        <v>93</v>
      </c>
      <c r="U35" t="s">
        <v>1</v>
      </c>
      <c r="V35" s="12" t="s">
        <v>222</v>
      </c>
      <c r="W35" s="12" t="s">
        <v>408</v>
      </c>
      <c r="X35" s="2">
        <f t="shared" ref="X35:X62" si="9">SQRT(M35^2+Q35^2)</f>
        <v>105.58882516630251</v>
      </c>
      <c r="Y35" s="2">
        <f t="shared" ref="Y35:Y62" si="10">1/X35^2</f>
        <v>8.9694142972463918E-5</v>
      </c>
      <c r="Z35" s="2">
        <f t="shared" ref="Z35:Z62" si="11">Y35*(L35-P35)</f>
        <v>2.1975065028253658E-2</v>
      </c>
      <c r="AA35" s="2">
        <f t="shared" ref="AA35:AA62" si="12">Z35/Y35</f>
        <v>244.99999999999997</v>
      </c>
      <c r="AB35" s="2">
        <f t="shared" ref="AB35:AB62" si="13">SQRT(1/Y35)</f>
        <v>105.58882516630251</v>
      </c>
      <c r="AC35">
        <v>-217</v>
      </c>
      <c r="AD35">
        <v>-28</v>
      </c>
      <c r="AE35">
        <v>-284</v>
      </c>
      <c r="AF35">
        <v>-139</v>
      </c>
      <c r="AG35">
        <f t="shared" si="5"/>
        <v>-122.5</v>
      </c>
      <c r="AH35">
        <f t="shared" si="6"/>
        <v>94.5</v>
      </c>
      <c r="AI35">
        <f t="shared" si="7"/>
        <v>-211.5</v>
      </c>
      <c r="AJ35">
        <f t="shared" si="8"/>
        <v>72.5</v>
      </c>
    </row>
    <row r="36" spans="2:36" x14ac:dyDescent="0.25">
      <c r="B36" t="s">
        <v>313</v>
      </c>
      <c r="C36" t="s">
        <v>314</v>
      </c>
      <c r="D36" s="1" t="s">
        <v>22</v>
      </c>
      <c r="E36" t="s">
        <v>41</v>
      </c>
      <c r="F36" t="s">
        <v>113</v>
      </c>
      <c r="G36" t="s">
        <v>148</v>
      </c>
      <c r="H36" t="s">
        <v>152</v>
      </c>
      <c r="I36" t="s">
        <v>153</v>
      </c>
      <c r="J36" t="s">
        <v>197</v>
      </c>
      <c r="K36" t="s">
        <v>323</v>
      </c>
      <c r="L36">
        <v>3238</v>
      </c>
      <c r="M36">
        <v>41</v>
      </c>
      <c r="N36" t="s">
        <v>318</v>
      </c>
      <c r="O36" t="s">
        <v>315</v>
      </c>
      <c r="P36">
        <v>2860</v>
      </c>
      <c r="Q36">
        <v>93</v>
      </c>
      <c r="R36">
        <v>1191</v>
      </c>
      <c r="T36" t="s">
        <v>93</v>
      </c>
      <c r="U36" t="s">
        <v>2</v>
      </c>
      <c r="V36" s="12" t="s">
        <v>222</v>
      </c>
      <c r="W36" s="12" t="s">
        <v>402</v>
      </c>
      <c r="X36" s="2">
        <f t="shared" si="9"/>
        <v>101.6366075781753</v>
      </c>
      <c r="Y36" s="2">
        <f t="shared" si="10"/>
        <v>9.6805421103581779E-5</v>
      </c>
      <c r="Z36" s="2">
        <f t="shared" si="11"/>
        <v>3.6592449177153916E-2</v>
      </c>
      <c r="AA36" s="2">
        <f t="shared" si="12"/>
        <v>378.00000000000006</v>
      </c>
      <c r="AB36" s="2">
        <f t="shared" si="13"/>
        <v>101.6366075781753</v>
      </c>
      <c r="AC36">
        <v>-374</v>
      </c>
      <c r="AD36">
        <v>-198</v>
      </c>
      <c r="AE36">
        <v>-423</v>
      </c>
      <c r="AF36">
        <v>-292</v>
      </c>
      <c r="AG36">
        <f t="shared" si="5"/>
        <v>-286</v>
      </c>
      <c r="AH36">
        <f t="shared" si="6"/>
        <v>88</v>
      </c>
      <c r="AI36">
        <f t="shared" si="7"/>
        <v>-357.5</v>
      </c>
      <c r="AJ36">
        <f t="shared" si="8"/>
        <v>65.5</v>
      </c>
    </row>
    <row r="37" spans="2:36" x14ac:dyDescent="0.25">
      <c r="B37" t="s">
        <v>316</v>
      </c>
      <c r="C37" t="s">
        <v>317</v>
      </c>
      <c r="D37" s="1">
        <v>3284</v>
      </c>
      <c r="E37" t="s">
        <v>46</v>
      </c>
      <c r="F37" t="s">
        <v>117</v>
      </c>
      <c r="G37" t="s">
        <v>148</v>
      </c>
      <c r="H37" t="s">
        <v>149</v>
      </c>
      <c r="I37" t="s">
        <v>193</v>
      </c>
      <c r="J37" t="s">
        <v>199</v>
      </c>
      <c r="K37" t="s">
        <v>319</v>
      </c>
      <c r="L37">
        <v>2774</v>
      </c>
      <c r="M37">
        <v>26</v>
      </c>
      <c r="N37" t="s">
        <v>377</v>
      </c>
      <c r="O37" t="s">
        <v>320</v>
      </c>
      <c r="P37">
        <v>2806</v>
      </c>
      <c r="Q37">
        <v>26</v>
      </c>
      <c r="R37">
        <v>958</v>
      </c>
      <c r="T37" t="s">
        <v>93</v>
      </c>
      <c r="U37" t="s">
        <v>1</v>
      </c>
      <c r="V37" s="12" t="s">
        <v>405</v>
      </c>
      <c r="W37" s="12" t="s">
        <v>408</v>
      </c>
      <c r="X37" s="2">
        <f t="shared" si="9"/>
        <v>36.76955262170047</v>
      </c>
      <c r="Y37" s="2">
        <f t="shared" si="10"/>
        <v>7.3964497041420117E-4</v>
      </c>
      <c r="Z37" s="2">
        <f t="shared" si="11"/>
        <v>-2.3668639053254437E-2</v>
      </c>
      <c r="AA37" s="2">
        <f t="shared" si="12"/>
        <v>-32</v>
      </c>
      <c r="AB37" s="2">
        <f t="shared" si="13"/>
        <v>36.76955262170047</v>
      </c>
      <c r="AC37">
        <v>-15</v>
      </c>
      <c r="AD37">
        <v>94</v>
      </c>
      <c r="AE37">
        <v>-25</v>
      </c>
      <c r="AF37">
        <v>3</v>
      </c>
      <c r="AG37">
        <f t="shared" si="5"/>
        <v>39.5</v>
      </c>
      <c r="AH37">
        <f t="shared" si="6"/>
        <v>54.5</v>
      </c>
      <c r="AI37">
        <f t="shared" si="7"/>
        <v>-11</v>
      </c>
      <c r="AJ37">
        <f t="shared" si="8"/>
        <v>14</v>
      </c>
    </row>
    <row r="38" spans="2:36" x14ac:dyDescent="0.25">
      <c r="B38" t="s">
        <v>325</v>
      </c>
      <c r="C38" t="s">
        <v>312</v>
      </c>
      <c r="D38" s="1">
        <v>1016</v>
      </c>
      <c r="E38" t="s">
        <v>56</v>
      </c>
      <c r="F38" t="s">
        <v>110</v>
      </c>
      <c r="G38" t="s">
        <v>148</v>
      </c>
      <c r="H38" t="s">
        <v>149</v>
      </c>
      <c r="I38" t="s">
        <v>200</v>
      </c>
      <c r="J38" t="s">
        <v>201</v>
      </c>
      <c r="K38" t="s">
        <v>326</v>
      </c>
      <c r="L38">
        <v>2768</v>
      </c>
      <c r="M38">
        <v>27</v>
      </c>
      <c r="N38" t="s">
        <v>287</v>
      </c>
      <c r="O38" t="s">
        <v>327</v>
      </c>
      <c r="P38">
        <v>3130</v>
      </c>
      <c r="Q38">
        <v>100</v>
      </c>
      <c r="R38">
        <v>1386</v>
      </c>
      <c r="T38" t="s">
        <v>93</v>
      </c>
      <c r="U38" t="s">
        <v>1</v>
      </c>
      <c r="V38" s="12" t="s">
        <v>405</v>
      </c>
      <c r="W38" s="12" t="s">
        <v>408</v>
      </c>
      <c r="X38" s="2">
        <f t="shared" si="9"/>
        <v>103.58088626768937</v>
      </c>
      <c r="Y38" s="2">
        <f t="shared" si="10"/>
        <v>9.3205331344952926E-5</v>
      </c>
      <c r="Z38" s="2">
        <f t="shared" si="11"/>
        <v>-3.3740329946872961E-2</v>
      </c>
      <c r="AA38" s="2">
        <f t="shared" si="12"/>
        <v>-362</v>
      </c>
      <c r="AB38" s="2">
        <f t="shared" si="13"/>
        <v>103.58088626768937</v>
      </c>
      <c r="AC38">
        <v>342</v>
      </c>
      <c r="AD38">
        <v>604</v>
      </c>
      <c r="AE38">
        <v>344</v>
      </c>
      <c r="AF38">
        <v>603</v>
      </c>
      <c r="AG38">
        <f t="shared" si="5"/>
        <v>473</v>
      </c>
      <c r="AH38">
        <f t="shared" si="6"/>
        <v>131</v>
      </c>
      <c r="AI38">
        <f t="shared" si="7"/>
        <v>473.5</v>
      </c>
      <c r="AJ38">
        <f t="shared" si="8"/>
        <v>129.5</v>
      </c>
    </row>
    <row r="39" spans="2:36" x14ac:dyDescent="0.25">
      <c r="B39" t="s">
        <v>311</v>
      </c>
      <c r="C39" t="s">
        <v>312</v>
      </c>
      <c r="D39" s="1">
        <v>140</v>
      </c>
      <c r="E39" t="s">
        <v>69</v>
      </c>
      <c r="F39" t="s">
        <v>125</v>
      </c>
      <c r="G39" t="s">
        <v>148</v>
      </c>
      <c r="H39" t="s">
        <v>149</v>
      </c>
      <c r="I39" t="s">
        <v>146</v>
      </c>
      <c r="J39" t="s">
        <v>202</v>
      </c>
      <c r="K39" t="s">
        <v>328</v>
      </c>
      <c r="L39">
        <v>2485</v>
      </c>
      <c r="M39">
        <v>26</v>
      </c>
      <c r="N39" t="s">
        <v>287</v>
      </c>
      <c r="O39" t="s">
        <v>329</v>
      </c>
      <c r="P39">
        <v>2746</v>
      </c>
      <c r="Q39">
        <v>26</v>
      </c>
      <c r="R39">
        <v>880</v>
      </c>
      <c r="T39" t="s">
        <v>93</v>
      </c>
      <c r="U39" t="s">
        <v>1</v>
      </c>
      <c r="V39" s="12" t="s">
        <v>405</v>
      </c>
      <c r="W39" s="12" t="s">
        <v>408</v>
      </c>
      <c r="X39" s="2">
        <f t="shared" si="9"/>
        <v>36.76955262170047</v>
      </c>
      <c r="Y39" s="2">
        <f t="shared" si="10"/>
        <v>7.3964497041420117E-4</v>
      </c>
      <c r="Z39" s="2">
        <f t="shared" si="11"/>
        <v>-0.1930473372781065</v>
      </c>
      <c r="AA39" s="2">
        <f t="shared" si="12"/>
        <v>-261</v>
      </c>
      <c r="AB39" s="2">
        <f t="shared" si="13"/>
        <v>36.76955262170047</v>
      </c>
      <c r="AC39">
        <v>154</v>
      </c>
      <c r="AD39">
        <v>330</v>
      </c>
      <c r="AE39">
        <v>-2</v>
      </c>
      <c r="AF39">
        <v>3</v>
      </c>
      <c r="AG39">
        <f t="shared" si="5"/>
        <v>242</v>
      </c>
      <c r="AH39">
        <f t="shared" si="6"/>
        <v>88</v>
      </c>
      <c r="AI39">
        <f t="shared" si="7"/>
        <v>0.5</v>
      </c>
      <c r="AJ39">
        <f t="shared" si="8"/>
        <v>2.5</v>
      </c>
    </row>
    <row r="40" spans="2:36" x14ac:dyDescent="0.25">
      <c r="B40" t="s">
        <v>311</v>
      </c>
      <c r="C40" t="s">
        <v>312</v>
      </c>
      <c r="D40" s="1">
        <v>152</v>
      </c>
      <c r="E40" t="s">
        <v>67</v>
      </c>
      <c r="F40" t="s">
        <v>205</v>
      </c>
      <c r="G40" t="s">
        <v>195</v>
      </c>
      <c r="H40" t="s">
        <v>165</v>
      </c>
      <c r="I40" t="s">
        <v>204</v>
      </c>
      <c r="J40" t="s">
        <v>203</v>
      </c>
      <c r="K40" t="s">
        <v>330</v>
      </c>
      <c r="L40">
        <v>2784</v>
      </c>
      <c r="M40">
        <v>26</v>
      </c>
      <c r="N40" t="s">
        <v>287</v>
      </c>
      <c r="O40" t="s">
        <v>331</v>
      </c>
      <c r="P40">
        <v>2727</v>
      </c>
      <c r="Q40">
        <v>26</v>
      </c>
      <c r="R40">
        <v>868</v>
      </c>
      <c r="T40" t="s">
        <v>93</v>
      </c>
      <c r="U40" t="s">
        <v>1</v>
      </c>
      <c r="V40" s="12" t="s">
        <v>405</v>
      </c>
      <c r="W40" s="12" t="s">
        <v>408</v>
      </c>
      <c r="X40" s="2">
        <f t="shared" si="9"/>
        <v>36.76955262170047</v>
      </c>
      <c r="Y40" s="2">
        <f t="shared" si="10"/>
        <v>7.3964497041420117E-4</v>
      </c>
      <c r="Z40" s="2">
        <f t="shared" si="11"/>
        <v>4.2159763313609468E-2</v>
      </c>
      <c r="AA40" s="2">
        <f t="shared" si="12"/>
        <v>57</v>
      </c>
      <c r="AB40" s="2">
        <f t="shared" si="13"/>
        <v>36.76955262170047</v>
      </c>
      <c r="AC40">
        <v>-115</v>
      </c>
      <c r="AD40">
        <v>-19</v>
      </c>
      <c r="AE40">
        <v>-73</v>
      </c>
      <c r="AF40">
        <v>3</v>
      </c>
      <c r="AG40">
        <f t="shared" si="5"/>
        <v>-67</v>
      </c>
      <c r="AH40">
        <f t="shared" si="6"/>
        <v>48</v>
      </c>
      <c r="AI40">
        <f t="shared" si="7"/>
        <v>-35</v>
      </c>
      <c r="AJ40">
        <f t="shared" si="8"/>
        <v>38</v>
      </c>
    </row>
    <row r="41" spans="2:36" x14ac:dyDescent="0.25">
      <c r="B41" t="s">
        <v>332</v>
      </c>
      <c r="C41" t="s">
        <v>333</v>
      </c>
      <c r="D41" s="1" t="s">
        <v>83</v>
      </c>
      <c r="E41" t="s">
        <v>79</v>
      </c>
      <c r="F41" t="s">
        <v>138</v>
      </c>
      <c r="G41" t="s">
        <v>148</v>
      </c>
      <c r="H41" t="s">
        <v>149</v>
      </c>
      <c r="I41" t="s">
        <v>146</v>
      </c>
      <c r="J41" t="s">
        <v>207</v>
      </c>
      <c r="K41" t="s">
        <v>336</v>
      </c>
      <c r="L41">
        <v>2865</v>
      </c>
      <c r="M41">
        <v>29</v>
      </c>
      <c r="N41" t="s">
        <v>334</v>
      </c>
      <c r="O41" t="s">
        <v>335</v>
      </c>
      <c r="P41">
        <v>2717</v>
      </c>
      <c r="Q41">
        <v>24</v>
      </c>
      <c r="R41">
        <v>863</v>
      </c>
      <c r="T41" t="s">
        <v>93</v>
      </c>
      <c r="U41" t="s">
        <v>2</v>
      </c>
      <c r="V41" s="12" t="s">
        <v>222</v>
      </c>
      <c r="W41" s="12" t="s">
        <v>402</v>
      </c>
      <c r="X41" s="2">
        <f t="shared" si="9"/>
        <v>37.643060449437421</v>
      </c>
      <c r="Y41" s="2">
        <f t="shared" si="10"/>
        <v>7.0571630204657742E-4</v>
      </c>
      <c r="Z41" s="2">
        <f t="shared" si="11"/>
        <v>0.10444601270289346</v>
      </c>
      <c r="AA41" s="2">
        <f t="shared" si="12"/>
        <v>148</v>
      </c>
      <c r="AB41" s="2">
        <f t="shared" si="13"/>
        <v>37.643060449437421</v>
      </c>
      <c r="AC41">
        <v>-229</v>
      </c>
      <c r="AD41">
        <v>-115</v>
      </c>
      <c r="AE41">
        <v>-110</v>
      </c>
      <c r="AF41">
        <v>-40</v>
      </c>
      <c r="AG41">
        <f t="shared" si="5"/>
        <v>-172</v>
      </c>
      <c r="AH41">
        <f t="shared" si="6"/>
        <v>57</v>
      </c>
      <c r="AI41">
        <f t="shared" si="7"/>
        <v>-75</v>
      </c>
      <c r="AJ41">
        <f t="shared" si="8"/>
        <v>35</v>
      </c>
    </row>
    <row r="42" spans="2:36" x14ac:dyDescent="0.25">
      <c r="B42" t="s">
        <v>332</v>
      </c>
      <c r="C42" t="s">
        <v>333</v>
      </c>
      <c r="D42" s="1" t="s">
        <v>84</v>
      </c>
      <c r="E42" t="s">
        <v>80</v>
      </c>
      <c r="F42" t="s">
        <v>139</v>
      </c>
      <c r="G42" t="s">
        <v>148</v>
      </c>
      <c r="H42" t="s">
        <v>149</v>
      </c>
      <c r="I42" t="s">
        <v>146</v>
      </c>
      <c r="J42" t="s">
        <v>207</v>
      </c>
      <c r="K42" t="s">
        <v>337</v>
      </c>
      <c r="L42">
        <v>2710</v>
      </c>
      <c r="M42">
        <v>30</v>
      </c>
      <c r="N42" t="s">
        <v>334</v>
      </c>
      <c r="O42" t="s">
        <v>335</v>
      </c>
      <c r="P42">
        <v>2717</v>
      </c>
      <c r="Q42">
        <v>24</v>
      </c>
      <c r="R42">
        <v>863</v>
      </c>
      <c r="T42" t="s">
        <v>93</v>
      </c>
      <c r="U42" t="s">
        <v>1</v>
      </c>
      <c r="V42" s="12" t="s">
        <v>222</v>
      </c>
      <c r="W42" s="12" t="s">
        <v>408</v>
      </c>
      <c r="X42" s="2">
        <f t="shared" si="9"/>
        <v>38.418745424597091</v>
      </c>
      <c r="Y42" s="2">
        <f t="shared" si="10"/>
        <v>6.7750677506775068E-4</v>
      </c>
      <c r="Z42" s="2">
        <f t="shared" si="11"/>
        <v>-4.7425474254742545E-3</v>
      </c>
      <c r="AA42" s="2">
        <f t="shared" si="12"/>
        <v>-7</v>
      </c>
      <c r="AB42" s="2">
        <f t="shared" si="13"/>
        <v>38.418745424597091</v>
      </c>
      <c r="AC42">
        <v>-37</v>
      </c>
      <c r="AD42">
        <v>46</v>
      </c>
      <c r="AE42">
        <v>-30</v>
      </c>
      <c r="AF42">
        <v>0</v>
      </c>
      <c r="AG42">
        <f t="shared" si="5"/>
        <v>4.5</v>
      </c>
      <c r="AH42">
        <f t="shared" si="6"/>
        <v>41.5</v>
      </c>
      <c r="AI42">
        <f t="shared" si="7"/>
        <v>-15</v>
      </c>
      <c r="AJ42">
        <f t="shared" si="8"/>
        <v>15</v>
      </c>
    </row>
    <row r="43" spans="2:36" x14ac:dyDescent="0.25">
      <c r="B43" t="s">
        <v>332</v>
      </c>
      <c r="C43" t="s">
        <v>333</v>
      </c>
      <c r="D43" s="1" t="s">
        <v>85</v>
      </c>
      <c r="E43" t="s">
        <v>78</v>
      </c>
      <c r="F43" t="s">
        <v>140</v>
      </c>
      <c r="G43" t="s">
        <v>167</v>
      </c>
      <c r="H43" t="s">
        <v>149</v>
      </c>
      <c r="I43" t="s">
        <v>146</v>
      </c>
      <c r="J43" t="s">
        <v>207</v>
      </c>
      <c r="K43" t="s">
        <v>338</v>
      </c>
      <c r="L43">
        <v>2790</v>
      </c>
      <c r="M43">
        <v>30</v>
      </c>
      <c r="N43" t="s">
        <v>334</v>
      </c>
      <c r="O43" t="s">
        <v>335</v>
      </c>
      <c r="P43">
        <v>2717</v>
      </c>
      <c r="Q43">
        <v>24</v>
      </c>
      <c r="R43">
        <v>863</v>
      </c>
      <c r="T43" t="s">
        <v>93</v>
      </c>
      <c r="U43" t="s">
        <v>1</v>
      </c>
      <c r="V43" s="12" t="s">
        <v>222</v>
      </c>
      <c r="W43" s="12" t="s">
        <v>408</v>
      </c>
      <c r="X43" s="2">
        <f t="shared" si="9"/>
        <v>38.418745424597091</v>
      </c>
      <c r="Y43" s="2">
        <f t="shared" si="10"/>
        <v>6.7750677506775068E-4</v>
      </c>
      <c r="Z43" s="2">
        <f t="shared" si="11"/>
        <v>4.9457994579945798E-2</v>
      </c>
      <c r="AA43" s="2">
        <f t="shared" si="12"/>
        <v>73</v>
      </c>
      <c r="AB43" s="2">
        <f t="shared" si="13"/>
        <v>38.418745424597091</v>
      </c>
      <c r="AC43">
        <v>-130</v>
      </c>
      <c r="AD43">
        <v>-30</v>
      </c>
      <c r="AE43">
        <v>-89</v>
      </c>
      <c r="AF43">
        <v>-24</v>
      </c>
      <c r="AG43">
        <f t="shared" si="5"/>
        <v>-80</v>
      </c>
      <c r="AH43">
        <f t="shared" si="6"/>
        <v>50</v>
      </c>
      <c r="AI43">
        <f t="shared" si="7"/>
        <v>-56.5</v>
      </c>
      <c r="AJ43">
        <f t="shared" si="8"/>
        <v>32.5</v>
      </c>
    </row>
    <row r="44" spans="2:36" x14ac:dyDescent="0.25">
      <c r="B44" t="s">
        <v>332</v>
      </c>
      <c r="C44" t="s">
        <v>333</v>
      </c>
      <c r="D44" s="1" t="s">
        <v>86</v>
      </c>
      <c r="E44" t="s">
        <v>81</v>
      </c>
      <c r="F44" t="s">
        <v>140</v>
      </c>
      <c r="G44" t="s">
        <v>208</v>
      </c>
      <c r="H44" t="s">
        <v>152</v>
      </c>
      <c r="I44" t="s">
        <v>146</v>
      </c>
      <c r="J44" t="s">
        <v>207</v>
      </c>
      <c r="K44" t="s">
        <v>339</v>
      </c>
      <c r="L44">
        <v>2728</v>
      </c>
      <c r="M44">
        <v>28</v>
      </c>
      <c r="N44" t="s">
        <v>334</v>
      </c>
      <c r="O44" t="s">
        <v>335</v>
      </c>
      <c r="P44">
        <v>2717</v>
      </c>
      <c r="Q44">
        <v>24</v>
      </c>
      <c r="R44">
        <v>863</v>
      </c>
      <c r="T44" t="s">
        <v>93</v>
      </c>
      <c r="U44" t="s">
        <v>1</v>
      </c>
      <c r="V44" s="12" t="s">
        <v>222</v>
      </c>
      <c r="W44" s="12" t="s">
        <v>408</v>
      </c>
      <c r="X44" s="4">
        <f t="shared" si="9"/>
        <v>36.878177829171548</v>
      </c>
      <c r="Y44" s="4">
        <f t="shared" si="10"/>
        <v>7.3529411764705881E-4</v>
      </c>
      <c r="Z44" s="4">
        <f t="shared" si="11"/>
        <v>8.0882352941176461E-3</v>
      </c>
      <c r="AA44" s="4">
        <f t="shared" si="12"/>
        <v>10.999999999999998</v>
      </c>
      <c r="AB44" s="4">
        <f t="shared" si="13"/>
        <v>36.878177829171548</v>
      </c>
      <c r="AC44">
        <v>-47</v>
      </c>
      <c r="AD44">
        <v>35</v>
      </c>
      <c r="AE44">
        <v>-35</v>
      </c>
      <c r="AF44">
        <v>0</v>
      </c>
      <c r="AG44">
        <f t="shared" si="5"/>
        <v>-6</v>
      </c>
      <c r="AH44">
        <f t="shared" si="6"/>
        <v>41</v>
      </c>
      <c r="AI44">
        <f t="shared" si="7"/>
        <v>-17.5</v>
      </c>
      <c r="AJ44">
        <f t="shared" si="8"/>
        <v>17.5</v>
      </c>
    </row>
    <row r="45" spans="2:36" x14ac:dyDescent="0.25">
      <c r="B45" t="s">
        <v>332</v>
      </c>
      <c r="C45" t="s">
        <v>333</v>
      </c>
      <c r="D45" s="1" t="s">
        <v>87</v>
      </c>
      <c r="E45" t="s">
        <v>82</v>
      </c>
      <c r="F45" t="s">
        <v>141</v>
      </c>
      <c r="G45" t="s">
        <v>148</v>
      </c>
      <c r="H45" t="s">
        <v>149</v>
      </c>
      <c r="I45" t="s">
        <v>146</v>
      </c>
      <c r="J45" t="s">
        <v>207</v>
      </c>
      <c r="K45" t="s">
        <v>340</v>
      </c>
      <c r="L45">
        <v>2748</v>
      </c>
      <c r="M45">
        <v>29</v>
      </c>
      <c r="N45" t="s">
        <v>334</v>
      </c>
      <c r="O45" t="s">
        <v>335</v>
      </c>
      <c r="P45">
        <v>2717</v>
      </c>
      <c r="Q45">
        <v>24</v>
      </c>
      <c r="R45">
        <v>863</v>
      </c>
      <c r="T45" t="s">
        <v>93</v>
      </c>
      <c r="U45" t="s">
        <v>1</v>
      </c>
      <c r="V45" s="12" t="s">
        <v>222</v>
      </c>
      <c r="W45" s="12" t="s">
        <v>408</v>
      </c>
      <c r="X45" s="4">
        <f t="shared" si="9"/>
        <v>37.643060449437421</v>
      </c>
      <c r="Y45" s="4">
        <f t="shared" si="10"/>
        <v>7.0571630204657742E-4</v>
      </c>
      <c r="Z45" s="4">
        <f t="shared" si="11"/>
        <v>2.18772053634439E-2</v>
      </c>
      <c r="AA45" s="4">
        <f t="shared" si="12"/>
        <v>31</v>
      </c>
      <c r="AB45" s="4">
        <f t="shared" si="13"/>
        <v>37.643060449437421</v>
      </c>
      <c r="AC45">
        <v>-65</v>
      </c>
      <c r="AD45">
        <v>26</v>
      </c>
      <c r="AE45">
        <v>-46</v>
      </c>
      <c r="AF45">
        <v>-1</v>
      </c>
      <c r="AG45">
        <f t="shared" si="5"/>
        <v>-19.5</v>
      </c>
      <c r="AH45">
        <f t="shared" si="6"/>
        <v>45.5</v>
      </c>
      <c r="AI45">
        <f t="shared" si="7"/>
        <v>-23.5</v>
      </c>
      <c r="AJ45">
        <f t="shared" si="8"/>
        <v>22.5</v>
      </c>
    </row>
    <row r="46" spans="2:36" x14ac:dyDescent="0.25">
      <c r="B46" t="s">
        <v>325</v>
      </c>
      <c r="C46" t="s">
        <v>312</v>
      </c>
      <c r="D46" s="1">
        <v>2747</v>
      </c>
      <c r="E46" t="s">
        <v>58</v>
      </c>
      <c r="F46" t="s">
        <v>133</v>
      </c>
      <c r="G46" t="s">
        <v>148</v>
      </c>
      <c r="H46" t="s">
        <v>149</v>
      </c>
      <c r="I46" t="s">
        <v>209</v>
      </c>
      <c r="J46" t="s">
        <v>201</v>
      </c>
      <c r="K46" t="s">
        <v>341</v>
      </c>
      <c r="L46">
        <v>2689</v>
      </c>
      <c r="M46">
        <v>27</v>
      </c>
      <c r="N46" t="s">
        <v>352</v>
      </c>
      <c r="O46" t="s">
        <v>351</v>
      </c>
      <c r="P46">
        <v>2701</v>
      </c>
      <c r="Q46">
        <v>26</v>
      </c>
      <c r="R46">
        <v>849</v>
      </c>
      <c r="T46" t="s">
        <v>93</v>
      </c>
      <c r="U46" t="s">
        <v>1</v>
      </c>
      <c r="V46" s="12" t="s">
        <v>222</v>
      </c>
      <c r="W46" s="12" t="s">
        <v>408</v>
      </c>
      <c r="X46" s="4">
        <f t="shared" si="9"/>
        <v>37.483329627982627</v>
      </c>
      <c r="Y46" s="4">
        <f t="shared" si="10"/>
        <v>7.1174377224199272E-4</v>
      </c>
      <c r="Z46" s="4">
        <f t="shared" si="11"/>
        <v>-8.5409252669039135E-3</v>
      </c>
      <c r="AA46" s="4">
        <f t="shared" si="12"/>
        <v>-12.000000000000002</v>
      </c>
      <c r="AB46" s="4">
        <f t="shared" si="13"/>
        <v>37.483329627982627</v>
      </c>
      <c r="AC46">
        <v>-26</v>
      </c>
      <c r="AD46">
        <v>59</v>
      </c>
      <c r="AE46">
        <v>-26</v>
      </c>
      <c r="AF46">
        <v>58</v>
      </c>
      <c r="AG46">
        <f t="shared" si="5"/>
        <v>16.5</v>
      </c>
      <c r="AH46">
        <f t="shared" si="6"/>
        <v>42.5</v>
      </c>
      <c r="AI46">
        <f t="shared" si="7"/>
        <v>16</v>
      </c>
      <c r="AJ46">
        <f t="shared" si="8"/>
        <v>42</v>
      </c>
    </row>
    <row r="47" spans="2:36" x14ac:dyDescent="0.25">
      <c r="B47" t="s">
        <v>325</v>
      </c>
      <c r="C47" t="s">
        <v>312</v>
      </c>
      <c r="D47" s="1">
        <v>2776</v>
      </c>
      <c r="E47" t="s">
        <v>59</v>
      </c>
      <c r="F47" t="s">
        <v>134</v>
      </c>
      <c r="G47" t="s">
        <v>148</v>
      </c>
      <c r="H47" t="s">
        <v>149</v>
      </c>
      <c r="I47" t="s">
        <v>146</v>
      </c>
      <c r="J47" t="s">
        <v>201</v>
      </c>
      <c r="K47" t="s">
        <v>343</v>
      </c>
      <c r="L47">
        <v>2701</v>
      </c>
      <c r="M47">
        <v>26</v>
      </c>
      <c r="N47" t="s">
        <v>352</v>
      </c>
      <c r="O47" t="s">
        <v>350</v>
      </c>
      <c r="P47">
        <v>2689</v>
      </c>
      <c r="Q47">
        <v>27</v>
      </c>
      <c r="R47">
        <v>837</v>
      </c>
      <c r="T47" t="s">
        <v>93</v>
      </c>
      <c r="U47" t="s">
        <v>1</v>
      </c>
      <c r="V47" s="12" t="s">
        <v>222</v>
      </c>
      <c r="W47" s="12" t="s">
        <v>408</v>
      </c>
      <c r="X47" s="4">
        <f t="shared" si="9"/>
        <v>37.483329627982627</v>
      </c>
      <c r="Y47" s="4">
        <f t="shared" si="10"/>
        <v>7.1174377224199272E-4</v>
      </c>
      <c r="Z47" s="4">
        <f t="shared" si="11"/>
        <v>8.5409252669039135E-3</v>
      </c>
      <c r="AA47" s="4">
        <f t="shared" si="12"/>
        <v>12.000000000000002</v>
      </c>
      <c r="AB47" s="4">
        <f t="shared" si="13"/>
        <v>37.483329627982627</v>
      </c>
      <c r="AC47">
        <v>-58</v>
      </c>
      <c r="AD47">
        <v>26</v>
      </c>
      <c r="AE47">
        <v>-57</v>
      </c>
      <c r="AF47">
        <v>26</v>
      </c>
      <c r="AG47">
        <f t="shared" si="5"/>
        <v>-16</v>
      </c>
      <c r="AH47">
        <f t="shared" si="6"/>
        <v>42</v>
      </c>
      <c r="AI47">
        <f t="shared" si="7"/>
        <v>-15.5</v>
      </c>
      <c r="AJ47">
        <f t="shared" si="8"/>
        <v>41.5</v>
      </c>
    </row>
    <row r="48" spans="2:36" x14ac:dyDescent="0.25">
      <c r="B48" t="s">
        <v>344</v>
      </c>
      <c r="C48" t="s">
        <v>317</v>
      </c>
      <c r="D48" s="1" t="s">
        <v>76</v>
      </c>
      <c r="E48" t="s">
        <v>77</v>
      </c>
      <c r="F48" t="s">
        <v>137</v>
      </c>
      <c r="G48" t="s">
        <v>210</v>
      </c>
      <c r="H48" t="s">
        <v>149</v>
      </c>
      <c r="I48" t="s">
        <v>119</v>
      </c>
      <c r="J48" t="s">
        <v>211</v>
      </c>
      <c r="K48" t="s">
        <v>345</v>
      </c>
      <c r="L48">
        <v>2693</v>
      </c>
      <c r="M48">
        <v>23</v>
      </c>
      <c r="N48" t="s">
        <v>347</v>
      </c>
      <c r="O48" t="s">
        <v>346</v>
      </c>
      <c r="P48">
        <v>2618</v>
      </c>
      <c r="Q48">
        <v>23</v>
      </c>
      <c r="R48">
        <v>801</v>
      </c>
      <c r="T48" t="s">
        <v>93</v>
      </c>
      <c r="U48" t="s">
        <v>2</v>
      </c>
      <c r="V48" s="12" t="s">
        <v>404</v>
      </c>
      <c r="W48" s="12" t="s">
        <v>402</v>
      </c>
      <c r="X48" s="4">
        <f t="shared" si="9"/>
        <v>32.526911934581186</v>
      </c>
      <c r="Y48" s="4">
        <f t="shared" si="10"/>
        <v>9.4517958412098301E-4</v>
      </c>
      <c r="Z48" s="4">
        <f t="shared" si="11"/>
        <v>7.0888468809073721E-2</v>
      </c>
      <c r="AA48" s="4">
        <f t="shared" si="12"/>
        <v>75</v>
      </c>
      <c r="AB48" s="4">
        <f t="shared" si="13"/>
        <v>32.526911934581186</v>
      </c>
      <c r="AC48">
        <v>-89</v>
      </c>
      <c r="AD48">
        <v>-7</v>
      </c>
      <c r="AE48">
        <v>-41</v>
      </c>
      <c r="AF48">
        <v>-1</v>
      </c>
      <c r="AG48">
        <f t="shared" si="5"/>
        <v>-48</v>
      </c>
      <c r="AH48">
        <f t="shared" si="6"/>
        <v>41</v>
      </c>
      <c r="AI48">
        <f t="shared" si="7"/>
        <v>-21</v>
      </c>
      <c r="AJ48">
        <f t="shared" si="8"/>
        <v>20</v>
      </c>
    </row>
    <row r="49" spans="2:36" x14ac:dyDescent="0.25">
      <c r="B49" t="s">
        <v>325</v>
      </c>
      <c r="C49" t="s">
        <v>312</v>
      </c>
      <c r="D49" s="1">
        <v>2033</v>
      </c>
      <c r="E49" t="s">
        <v>57</v>
      </c>
      <c r="F49" t="s">
        <v>132</v>
      </c>
      <c r="G49" t="s">
        <v>148</v>
      </c>
      <c r="H49" t="s">
        <v>149</v>
      </c>
      <c r="I49" t="s">
        <v>212</v>
      </c>
      <c r="J49" t="s">
        <v>201</v>
      </c>
      <c r="K49" t="s">
        <v>348</v>
      </c>
      <c r="L49">
        <v>2828</v>
      </c>
      <c r="M49">
        <v>27</v>
      </c>
      <c r="N49" t="s">
        <v>342</v>
      </c>
      <c r="O49" t="s">
        <v>349</v>
      </c>
      <c r="P49">
        <v>2630</v>
      </c>
      <c r="Q49">
        <v>70</v>
      </c>
      <c r="R49">
        <v>806</v>
      </c>
      <c r="T49" t="s">
        <v>93</v>
      </c>
      <c r="U49" t="s">
        <v>2</v>
      </c>
      <c r="V49" s="12" t="s">
        <v>404</v>
      </c>
      <c r="W49" s="12" t="s">
        <v>402</v>
      </c>
      <c r="X49" s="4">
        <f t="shared" si="9"/>
        <v>75.026661927610775</v>
      </c>
      <c r="Y49" s="4">
        <f t="shared" si="10"/>
        <v>1.7765144785930004E-4</v>
      </c>
      <c r="Z49" s="4">
        <f t="shared" si="11"/>
        <v>3.5174986676141412E-2</v>
      </c>
      <c r="AA49" s="4">
        <f t="shared" si="12"/>
        <v>198.00000000000003</v>
      </c>
      <c r="AB49" s="4">
        <f t="shared" si="13"/>
        <v>75.026661927610775</v>
      </c>
      <c r="AC49">
        <v>-212</v>
      </c>
      <c r="AD49">
        <v>-99</v>
      </c>
      <c r="AE49">
        <v>-210</v>
      </c>
      <c r="AF49">
        <v>-96</v>
      </c>
      <c r="AG49">
        <f t="shared" si="5"/>
        <v>-155.5</v>
      </c>
      <c r="AH49">
        <f t="shared" si="6"/>
        <v>56.5</v>
      </c>
      <c r="AI49">
        <f t="shared" si="7"/>
        <v>-153</v>
      </c>
      <c r="AJ49">
        <f t="shared" si="8"/>
        <v>57</v>
      </c>
    </row>
    <row r="50" spans="2:36" x14ac:dyDescent="0.25">
      <c r="B50" t="s">
        <v>353</v>
      </c>
      <c r="C50" t="s">
        <v>312</v>
      </c>
      <c r="D50" s="1">
        <v>100004</v>
      </c>
      <c r="E50" t="s">
        <v>51</v>
      </c>
      <c r="F50" t="s">
        <v>110</v>
      </c>
      <c r="G50" t="s">
        <v>148</v>
      </c>
      <c r="H50" t="s">
        <v>149</v>
      </c>
      <c r="I50" t="s">
        <v>157</v>
      </c>
      <c r="J50" t="s">
        <v>201</v>
      </c>
      <c r="K50" t="s">
        <v>354</v>
      </c>
      <c r="L50">
        <v>2549</v>
      </c>
      <c r="M50">
        <v>18</v>
      </c>
      <c r="N50" t="s">
        <v>355</v>
      </c>
      <c r="O50" t="s">
        <v>222</v>
      </c>
      <c r="P50">
        <v>2507</v>
      </c>
      <c r="Q50">
        <v>50</v>
      </c>
      <c r="R50">
        <v>750</v>
      </c>
      <c r="T50" t="s">
        <v>93</v>
      </c>
      <c r="U50" t="s">
        <v>1</v>
      </c>
      <c r="V50" s="12" t="s">
        <v>222</v>
      </c>
      <c r="W50" s="12" t="s">
        <v>408</v>
      </c>
      <c r="X50" s="2">
        <f t="shared" si="9"/>
        <v>53.141321022345693</v>
      </c>
      <c r="Y50" s="2">
        <f t="shared" si="10"/>
        <v>3.5410764872521243E-4</v>
      </c>
      <c r="Z50" s="2">
        <f t="shared" si="11"/>
        <v>1.4872521246458922E-2</v>
      </c>
      <c r="AA50" s="2">
        <f t="shared" si="12"/>
        <v>42</v>
      </c>
      <c r="AB50" s="2">
        <f t="shared" si="13"/>
        <v>53.141321022345693</v>
      </c>
      <c r="AC50">
        <v>-89</v>
      </c>
      <c r="AD50">
        <v>42</v>
      </c>
      <c r="AE50">
        <v>-86</v>
      </c>
      <c r="AF50">
        <v>-19</v>
      </c>
      <c r="AG50">
        <f t="shared" si="5"/>
        <v>-23.5</v>
      </c>
      <c r="AH50">
        <f t="shared" si="6"/>
        <v>65.5</v>
      </c>
      <c r="AI50">
        <f t="shared" si="7"/>
        <v>-52.5</v>
      </c>
      <c r="AJ50">
        <f t="shared" si="8"/>
        <v>33.5</v>
      </c>
    </row>
    <row r="51" spans="2:36" x14ac:dyDescent="0.25">
      <c r="B51" t="s">
        <v>353</v>
      </c>
      <c r="C51" t="s">
        <v>312</v>
      </c>
      <c r="D51" s="1">
        <v>200004</v>
      </c>
      <c r="E51" t="s">
        <v>52</v>
      </c>
      <c r="F51" t="s">
        <v>110</v>
      </c>
      <c r="G51" t="s">
        <v>148</v>
      </c>
      <c r="H51" t="s">
        <v>149</v>
      </c>
      <c r="I51" t="s">
        <v>157</v>
      </c>
      <c r="J51" t="s">
        <v>201</v>
      </c>
      <c r="K51" t="s">
        <v>354</v>
      </c>
      <c r="L51">
        <v>2519</v>
      </c>
      <c r="M51">
        <v>29</v>
      </c>
      <c r="N51" t="s">
        <v>355</v>
      </c>
      <c r="O51" t="s">
        <v>222</v>
      </c>
      <c r="P51">
        <v>2507</v>
      </c>
      <c r="Q51">
        <v>50</v>
      </c>
      <c r="R51">
        <v>750</v>
      </c>
      <c r="T51" t="s">
        <v>93</v>
      </c>
      <c r="U51" t="s">
        <v>1</v>
      </c>
      <c r="V51" s="12" t="s">
        <v>222</v>
      </c>
      <c r="W51" s="12" t="s">
        <v>408</v>
      </c>
      <c r="X51" s="4">
        <f t="shared" si="9"/>
        <v>57.801384066473702</v>
      </c>
      <c r="Y51" s="4">
        <f t="shared" si="10"/>
        <v>2.9931158335827599E-4</v>
      </c>
      <c r="Z51" s="4">
        <f t="shared" si="11"/>
        <v>3.5917390002993118E-3</v>
      </c>
      <c r="AA51" s="4">
        <f t="shared" si="12"/>
        <v>12</v>
      </c>
      <c r="AB51" s="4">
        <f t="shared" si="13"/>
        <v>57.801384066473702</v>
      </c>
      <c r="AC51">
        <v>-1</v>
      </c>
      <c r="AD51">
        <v>196</v>
      </c>
      <c r="AE51">
        <v>-57</v>
      </c>
      <c r="AF51">
        <v>-1</v>
      </c>
      <c r="AG51">
        <f t="shared" si="5"/>
        <v>97.5</v>
      </c>
      <c r="AH51">
        <f t="shared" si="6"/>
        <v>98.5</v>
      </c>
      <c r="AI51">
        <f t="shared" si="7"/>
        <v>-29</v>
      </c>
      <c r="AJ51">
        <f t="shared" si="8"/>
        <v>28</v>
      </c>
    </row>
    <row r="52" spans="2:36" x14ac:dyDescent="0.25">
      <c r="B52" t="s">
        <v>353</v>
      </c>
      <c r="C52" t="s">
        <v>312</v>
      </c>
      <c r="D52" s="1">
        <v>3</v>
      </c>
      <c r="E52" t="s">
        <v>53</v>
      </c>
      <c r="F52" t="s">
        <v>110</v>
      </c>
      <c r="G52" t="s">
        <v>148</v>
      </c>
      <c r="H52" t="s">
        <v>149</v>
      </c>
      <c r="I52" t="s">
        <v>157</v>
      </c>
      <c r="J52" t="s">
        <v>201</v>
      </c>
      <c r="K52" t="s">
        <v>354</v>
      </c>
      <c r="L52">
        <v>2449</v>
      </c>
      <c r="M52">
        <v>25</v>
      </c>
      <c r="N52" t="s">
        <v>355</v>
      </c>
      <c r="O52" t="s">
        <v>222</v>
      </c>
      <c r="P52">
        <v>2507</v>
      </c>
      <c r="Q52">
        <v>50</v>
      </c>
      <c r="R52">
        <v>750</v>
      </c>
      <c r="T52" t="s">
        <v>93</v>
      </c>
      <c r="U52" t="s">
        <v>1</v>
      </c>
      <c r="V52" s="12" t="s">
        <v>222</v>
      </c>
      <c r="W52" s="12" t="s">
        <v>408</v>
      </c>
      <c r="X52" s="4">
        <f t="shared" si="9"/>
        <v>55.901699437494742</v>
      </c>
      <c r="Y52" s="4">
        <f t="shared" si="10"/>
        <v>3.2000000000000003E-4</v>
      </c>
      <c r="Z52" s="4">
        <f t="shared" si="11"/>
        <v>-1.856E-2</v>
      </c>
      <c r="AA52" s="4">
        <f t="shared" si="12"/>
        <v>-57.999999999999993</v>
      </c>
      <c r="AB52" s="4">
        <f t="shared" si="13"/>
        <v>55.901699437494742</v>
      </c>
      <c r="AC52">
        <v>16</v>
      </c>
      <c r="AD52">
        <v>301</v>
      </c>
      <c r="AE52">
        <v>-25</v>
      </c>
      <c r="AF52">
        <v>3</v>
      </c>
      <c r="AG52">
        <f t="shared" si="5"/>
        <v>158.5</v>
      </c>
      <c r="AH52">
        <f t="shared" si="6"/>
        <v>142.5</v>
      </c>
      <c r="AI52">
        <f t="shared" si="7"/>
        <v>-11</v>
      </c>
      <c r="AJ52">
        <f t="shared" si="8"/>
        <v>14</v>
      </c>
    </row>
    <row r="53" spans="2:36" x14ac:dyDescent="0.25">
      <c r="B53" t="s">
        <v>311</v>
      </c>
      <c r="C53" t="s">
        <v>312</v>
      </c>
      <c r="D53" s="1">
        <v>128</v>
      </c>
      <c r="E53" t="s">
        <v>70</v>
      </c>
      <c r="F53" t="s">
        <v>126</v>
      </c>
      <c r="G53" s="9" t="s">
        <v>213</v>
      </c>
      <c r="H53" t="s">
        <v>149</v>
      </c>
      <c r="I53" t="s">
        <v>209</v>
      </c>
      <c r="J53" t="s">
        <v>214</v>
      </c>
      <c r="K53" t="s">
        <v>356</v>
      </c>
      <c r="L53">
        <v>2745</v>
      </c>
      <c r="M53">
        <v>26</v>
      </c>
      <c r="N53" t="s">
        <v>287</v>
      </c>
      <c r="O53" t="s">
        <v>357</v>
      </c>
      <c r="P53">
        <v>2520</v>
      </c>
      <c r="Q53">
        <v>26</v>
      </c>
      <c r="R53">
        <v>643</v>
      </c>
      <c r="T53" t="s">
        <v>93</v>
      </c>
      <c r="U53" t="s">
        <v>2</v>
      </c>
      <c r="V53" s="12" t="s">
        <v>404</v>
      </c>
      <c r="W53" s="12" t="s">
        <v>402</v>
      </c>
      <c r="X53" s="4">
        <f t="shared" si="9"/>
        <v>36.76955262170047</v>
      </c>
      <c r="Y53" s="4">
        <f t="shared" si="10"/>
        <v>7.3964497041420117E-4</v>
      </c>
      <c r="Z53" s="4">
        <f t="shared" si="11"/>
        <v>0.16642011834319526</v>
      </c>
      <c r="AA53" s="4">
        <f t="shared" si="12"/>
        <v>225</v>
      </c>
      <c r="AB53" s="4">
        <f t="shared" si="13"/>
        <v>36.76955262170047</v>
      </c>
      <c r="AC53">
        <v>-322</v>
      </c>
      <c r="AD53">
        <v>-89</v>
      </c>
      <c r="AE53">
        <v>-283</v>
      </c>
      <c r="AF53">
        <v>-60</v>
      </c>
      <c r="AG53">
        <f t="shared" si="5"/>
        <v>-205.5</v>
      </c>
      <c r="AH53">
        <f t="shared" si="6"/>
        <v>116.5</v>
      </c>
      <c r="AI53">
        <f t="shared" si="7"/>
        <v>-171.5</v>
      </c>
      <c r="AJ53">
        <f t="shared" si="8"/>
        <v>111.5</v>
      </c>
    </row>
    <row r="54" spans="2:36" x14ac:dyDescent="0.25">
      <c r="B54" t="s">
        <v>358</v>
      </c>
      <c r="C54" t="s">
        <v>359</v>
      </c>
      <c r="D54" s="1">
        <v>2623</v>
      </c>
      <c r="E54" t="s">
        <v>47</v>
      </c>
      <c r="F54" t="s">
        <v>127</v>
      </c>
      <c r="G54" t="s">
        <v>187</v>
      </c>
      <c r="H54" t="s">
        <v>149</v>
      </c>
      <c r="I54" t="s">
        <v>146</v>
      </c>
      <c r="J54" t="s">
        <v>203</v>
      </c>
      <c r="K54" t="s">
        <v>360</v>
      </c>
      <c r="L54">
        <v>2534</v>
      </c>
      <c r="M54">
        <v>26</v>
      </c>
      <c r="N54" t="s">
        <v>287</v>
      </c>
      <c r="O54" t="s">
        <v>361</v>
      </c>
      <c r="P54">
        <v>2517</v>
      </c>
      <c r="Q54">
        <v>26</v>
      </c>
      <c r="R54">
        <v>641</v>
      </c>
      <c r="T54" t="s">
        <v>93</v>
      </c>
      <c r="U54" t="s">
        <v>1</v>
      </c>
      <c r="V54" s="12" t="s">
        <v>405</v>
      </c>
      <c r="W54" s="12" t="s">
        <v>409</v>
      </c>
      <c r="X54" s="4">
        <f t="shared" si="9"/>
        <v>36.76955262170047</v>
      </c>
      <c r="Y54" s="4">
        <f t="shared" si="10"/>
        <v>7.3964497041420117E-4</v>
      </c>
      <c r="Z54" s="4">
        <f t="shared" si="11"/>
        <v>1.257396449704142E-2</v>
      </c>
      <c r="AA54" s="4">
        <f t="shared" si="12"/>
        <v>17</v>
      </c>
      <c r="AB54" s="4">
        <f t="shared" si="13"/>
        <v>36.76955262170047</v>
      </c>
      <c r="AC54">
        <v>-193</v>
      </c>
      <c r="AD54">
        <v>83</v>
      </c>
      <c r="AE54">
        <v>-80</v>
      </c>
      <c r="AF54">
        <v>3</v>
      </c>
      <c r="AG54">
        <f t="shared" si="5"/>
        <v>-55</v>
      </c>
      <c r="AH54">
        <f t="shared" si="6"/>
        <v>138</v>
      </c>
      <c r="AI54">
        <f t="shared" si="7"/>
        <v>-38.5</v>
      </c>
      <c r="AJ54">
        <f t="shared" si="8"/>
        <v>41.5</v>
      </c>
    </row>
    <row r="55" spans="2:36" x14ac:dyDescent="0.25">
      <c r="B55" t="s">
        <v>311</v>
      </c>
      <c r="C55" t="s">
        <v>312</v>
      </c>
      <c r="D55" s="1">
        <v>600</v>
      </c>
      <c r="E55" t="s">
        <v>68</v>
      </c>
      <c r="F55" t="s">
        <v>124</v>
      </c>
      <c r="G55" t="s">
        <v>195</v>
      </c>
      <c r="H55" t="s">
        <v>149</v>
      </c>
      <c r="I55" t="s">
        <v>206</v>
      </c>
      <c r="J55" t="s">
        <v>363</v>
      </c>
      <c r="K55" t="s">
        <v>362</v>
      </c>
      <c r="L55">
        <v>2732</v>
      </c>
      <c r="M55">
        <v>26</v>
      </c>
      <c r="N55" t="s">
        <v>287</v>
      </c>
      <c r="O55" t="s">
        <v>364</v>
      </c>
      <c r="P55">
        <v>2491</v>
      </c>
      <c r="Q55">
        <v>26</v>
      </c>
      <c r="R55">
        <v>635</v>
      </c>
      <c r="T55" t="s">
        <v>93</v>
      </c>
      <c r="U55" t="s">
        <v>2</v>
      </c>
      <c r="V55" s="12" t="s">
        <v>404</v>
      </c>
      <c r="W55" s="12" t="s">
        <v>402</v>
      </c>
      <c r="X55" s="4">
        <f t="shared" si="9"/>
        <v>36.76955262170047</v>
      </c>
      <c r="Y55" s="4">
        <f t="shared" si="10"/>
        <v>7.3964497041420117E-4</v>
      </c>
      <c r="Z55" s="4">
        <f t="shared" si="11"/>
        <v>0.17825443786982248</v>
      </c>
      <c r="AA55" s="4">
        <f t="shared" si="12"/>
        <v>241</v>
      </c>
      <c r="AB55" s="4">
        <f t="shared" si="13"/>
        <v>36.76955262170047</v>
      </c>
      <c r="AC55">
        <v>-328</v>
      </c>
      <c r="AD55">
        <v>-157</v>
      </c>
      <c r="AE55">
        <v>-261</v>
      </c>
      <c r="AF55">
        <v>-93</v>
      </c>
      <c r="AG55">
        <f t="shared" si="5"/>
        <v>-242.5</v>
      </c>
      <c r="AH55">
        <f t="shared" si="6"/>
        <v>85.5</v>
      </c>
      <c r="AI55">
        <f t="shared" si="7"/>
        <v>-177</v>
      </c>
      <c r="AJ55">
        <f t="shared" si="8"/>
        <v>84</v>
      </c>
    </row>
    <row r="56" spans="2:36" x14ac:dyDescent="0.25">
      <c r="B56" t="s">
        <v>358</v>
      </c>
      <c r="C56" t="s">
        <v>359</v>
      </c>
      <c r="D56" s="1">
        <v>2222</v>
      </c>
      <c r="E56" t="s">
        <v>48</v>
      </c>
      <c r="F56" t="s">
        <v>128</v>
      </c>
      <c r="G56" t="s">
        <v>148</v>
      </c>
      <c r="H56" t="s">
        <v>149</v>
      </c>
      <c r="I56" t="s">
        <v>146</v>
      </c>
      <c r="J56" t="s">
        <v>203</v>
      </c>
      <c r="K56" t="s">
        <v>365</v>
      </c>
      <c r="L56">
        <v>2422</v>
      </c>
      <c r="M56">
        <v>26</v>
      </c>
      <c r="N56" t="s">
        <v>287</v>
      </c>
      <c r="O56" t="s">
        <v>366</v>
      </c>
      <c r="P56">
        <v>2461</v>
      </c>
      <c r="Q56">
        <v>19</v>
      </c>
      <c r="R56">
        <v>647</v>
      </c>
      <c r="T56" t="s">
        <v>93</v>
      </c>
      <c r="U56" t="s">
        <v>1</v>
      </c>
      <c r="V56" s="12" t="s">
        <v>405</v>
      </c>
      <c r="W56" s="12" t="s">
        <v>2</v>
      </c>
      <c r="X56" s="4">
        <f t="shared" si="9"/>
        <v>32.202484376209235</v>
      </c>
      <c r="Y56" s="4">
        <f t="shared" si="10"/>
        <v>9.6432015429122493E-4</v>
      </c>
      <c r="Z56" s="4">
        <f t="shared" si="11"/>
        <v>-3.7608486017357771E-2</v>
      </c>
      <c r="AA56" s="4">
        <f t="shared" si="12"/>
        <v>-39</v>
      </c>
      <c r="AB56" s="4">
        <f t="shared" si="13"/>
        <v>32.202484376209235</v>
      </c>
      <c r="AC56">
        <v>-38</v>
      </c>
      <c r="AD56">
        <v>285</v>
      </c>
      <c r="AE56">
        <v>-50</v>
      </c>
      <c r="AF56">
        <v>3</v>
      </c>
      <c r="AG56">
        <f t="shared" si="5"/>
        <v>123.5</v>
      </c>
      <c r="AH56">
        <f t="shared" si="6"/>
        <v>161.5</v>
      </c>
      <c r="AI56">
        <f t="shared" si="7"/>
        <v>-23.5</v>
      </c>
      <c r="AJ56">
        <f t="shared" si="8"/>
        <v>26.5</v>
      </c>
    </row>
    <row r="57" spans="2:36" x14ac:dyDescent="0.25">
      <c r="B57" t="s">
        <v>283</v>
      </c>
      <c r="C57" t="s">
        <v>284</v>
      </c>
      <c r="D57" s="1">
        <v>6319</v>
      </c>
      <c r="E57" s="12" t="s">
        <v>62</v>
      </c>
      <c r="F57" t="s">
        <v>110</v>
      </c>
      <c r="G57" t="s">
        <v>148</v>
      </c>
      <c r="H57" t="s">
        <v>165</v>
      </c>
      <c r="I57" t="s">
        <v>146</v>
      </c>
      <c r="J57" t="s">
        <v>203</v>
      </c>
      <c r="K57" t="s">
        <v>367</v>
      </c>
      <c r="L57">
        <v>2550</v>
      </c>
      <c r="M57">
        <v>30</v>
      </c>
      <c r="N57" t="s">
        <v>369</v>
      </c>
      <c r="O57" t="s">
        <v>368</v>
      </c>
      <c r="P57">
        <v>2410</v>
      </c>
      <c r="Q57">
        <v>30</v>
      </c>
      <c r="R57">
        <v>482</v>
      </c>
      <c r="T57" t="s">
        <v>71</v>
      </c>
      <c r="U57" t="s">
        <v>2</v>
      </c>
      <c r="V57" s="12" t="s">
        <v>222</v>
      </c>
      <c r="W57" s="12" t="s">
        <v>402</v>
      </c>
      <c r="X57" s="4">
        <f t="shared" si="9"/>
        <v>42.426406871192853</v>
      </c>
      <c r="Y57" s="4">
        <f t="shared" si="10"/>
        <v>5.5555555555555545E-4</v>
      </c>
      <c r="Z57" s="4">
        <f t="shared" si="11"/>
        <v>7.7777777777777765E-2</v>
      </c>
      <c r="AA57" s="4">
        <f t="shared" si="12"/>
        <v>140</v>
      </c>
      <c r="AB57" s="4">
        <f t="shared" si="13"/>
        <v>42.42640687119286</v>
      </c>
      <c r="AC57">
        <v>-367</v>
      </c>
      <c r="AD57">
        <v>-64</v>
      </c>
      <c r="AE57">
        <v>-312</v>
      </c>
      <c r="AF57">
        <v>-23</v>
      </c>
      <c r="AG57">
        <f t="shared" si="5"/>
        <v>-215.5</v>
      </c>
      <c r="AH57">
        <f t="shared" si="6"/>
        <v>151.5</v>
      </c>
      <c r="AI57">
        <f t="shared" si="7"/>
        <v>-167.5</v>
      </c>
      <c r="AJ57">
        <f t="shared" si="8"/>
        <v>144.5</v>
      </c>
    </row>
    <row r="58" spans="2:36" x14ac:dyDescent="0.25">
      <c r="B58" t="s">
        <v>262</v>
      </c>
      <c r="C58" t="s">
        <v>263</v>
      </c>
      <c r="D58" s="1" t="s">
        <v>400</v>
      </c>
      <c r="E58" t="s">
        <v>49</v>
      </c>
      <c r="F58" s="8" t="s">
        <v>110</v>
      </c>
      <c r="G58" s="8" t="s">
        <v>148</v>
      </c>
      <c r="H58" s="8" t="s">
        <v>149</v>
      </c>
      <c r="I58" t="s">
        <v>146</v>
      </c>
      <c r="J58" s="8" t="s">
        <v>215</v>
      </c>
      <c r="K58" s="8" t="s">
        <v>370</v>
      </c>
      <c r="L58">
        <v>2907</v>
      </c>
      <c r="M58">
        <v>27</v>
      </c>
      <c r="N58" t="s">
        <v>287</v>
      </c>
      <c r="O58" t="s">
        <v>371</v>
      </c>
      <c r="P58">
        <v>2273</v>
      </c>
      <c r="Q58">
        <v>26</v>
      </c>
      <c r="R58">
        <v>365</v>
      </c>
      <c r="T58" t="s">
        <v>71</v>
      </c>
      <c r="U58" t="s">
        <v>2</v>
      </c>
      <c r="V58" s="12" t="s">
        <v>404</v>
      </c>
      <c r="W58" s="12" t="s">
        <v>402</v>
      </c>
      <c r="X58" s="4">
        <f t="shared" si="9"/>
        <v>37.483329627982627</v>
      </c>
      <c r="Y58" s="4">
        <f t="shared" si="10"/>
        <v>7.1174377224199272E-4</v>
      </c>
      <c r="Z58" s="4">
        <f t="shared" si="11"/>
        <v>0.45124555160142338</v>
      </c>
      <c r="AA58" s="4">
        <f t="shared" si="12"/>
        <v>634</v>
      </c>
      <c r="AB58" s="4">
        <f t="shared" si="13"/>
        <v>37.483329627982627</v>
      </c>
      <c r="AC58">
        <v>-838</v>
      </c>
      <c r="AD58">
        <v>-670</v>
      </c>
      <c r="AE58">
        <v>-825</v>
      </c>
      <c r="AF58">
        <v>-658</v>
      </c>
      <c r="AG58">
        <f t="shared" si="5"/>
        <v>-754</v>
      </c>
      <c r="AH58">
        <f t="shared" si="6"/>
        <v>84</v>
      </c>
      <c r="AI58">
        <f t="shared" si="7"/>
        <v>-741.5</v>
      </c>
      <c r="AJ58">
        <f t="shared" si="8"/>
        <v>83.5</v>
      </c>
    </row>
    <row r="59" spans="2:36" x14ac:dyDescent="0.25">
      <c r="B59" t="s">
        <v>262</v>
      </c>
      <c r="C59" t="s">
        <v>263</v>
      </c>
      <c r="D59" s="1">
        <v>785</v>
      </c>
      <c r="E59" t="s">
        <v>55</v>
      </c>
      <c r="F59" t="s">
        <v>109</v>
      </c>
      <c r="G59" t="s">
        <v>148</v>
      </c>
      <c r="H59" t="s">
        <v>149</v>
      </c>
      <c r="I59" t="s">
        <v>146</v>
      </c>
      <c r="J59" t="s">
        <v>216</v>
      </c>
      <c r="K59" t="s">
        <v>372</v>
      </c>
      <c r="L59">
        <v>2906</v>
      </c>
      <c r="M59">
        <v>26</v>
      </c>
      <c r="N59" t="s">
        <v>374</v>
      </c>
      <c r="O59" t="s">
        <v>373</v>
      </c>
      <c r="P59">
        <v>2213</v>
      </c>
      <c r="Q59">
        <v>26</v>
      </c>
      <c r="R59">
        <v>280</v>
      </c>
      <c r="T59" t="s">
        <v>71</v>
      </c>
      <c r="U59" t="s">
        <v>2</v>
      </c>
      <c r="V59" s="12" t="s">
        <v>404</v>
      </c>
      <c r="W59" s="12" t="s">
        <v>402</v>
      </c>
      <c r="X59" s="4">
        <f t="shared" si="9"/>
        <v>36.76955262170047</v>
      </c>
      <c r="Y59" s="4">
        <f t="shared" si="10"/>
        <v>7.3964497041420117E-4</v>
      </c>
      <c r="Z59" s="4">
        <f t="shared" si="11"/>
        <v>0.5125739644970414</v>
      </c>
      <c r="AA59" s="4">
        <f t="shared" si="12"/>
        <v>693</v>
      </c>
      <c r="AB59" s="4">
        <f t="shared" si="13"/>
        <v>36.76955262170047</v>
      </c>
      <c r="AC59">
        <v>-885</v>
      </c>
      <c r="AD59">
        <v>-740</v>
      </c>
      <c r="AE59">
        <v>-872</v>
      </c>
      <c r="AF59">
        <v>-728</v>
      </c>
      <c r="AG59">
        <f t="shared" si="5"/>
        <v>-812.5</v>
      </c>
      <c r="AH59">
        <f t="shared" si="6"/>
        <v>72.5</v>
      </c>
      <c r="AI59">
        <f t="shared" si="7"/>
        <v>-800</v>
      </c>
      <c r="AJ59">
        <f t="shared" si="8"/>
        <v>72</v>
      </c>
    </row>
    <row r="60" spans="2:36" x14ac:dyDescent="0.25">
      <c r="B60" t="s">
        <v>316</v>
      </c>
      <c r="C60" t="s">
        <v>317</v>
      </c>
      <c r="D60" s="1">
        <v>427</v>
      </c>
      <c r="E60" t="s">
        <v>50</v>
      </c>
      <c r="F60" t="s">
        <v>131</v>
      </c>
      <c r="G60" t="s">
        <v>148</v>
      </c>
      <c r="H60" t="s">
        <v>149</v>
      </c>
      <c r="I60" t="s">
        <v>146</v>
      </c>
      <c r="J60" t="s">
        <v>217</v>
      </c>
      <c r="K60" t="s">
        <v>375</v>
      </c>
      <c r="L60">
        <v>2231</v>
      </c>
      <c r="M60">
        <v>28</v>
      </c>
      <c r="N60" t="s">
        <v>287</v>
      </c>
      <c r="O60" t="s">
        <v>376</v>
      </c>
      <c r="P60">
        <v>2160</v>
      </c>
      <c r="Q60">
        <v>27</v>
      </c>
      <c r="R60">
        <v>220</v>
      </c>
      <c r="T60" t="s">
        <v>71</v>
      </c>
      <c r="U60" t="s">
        <v>1</v>
      </c>
      <c r="V60" s="12" t="s">
        <v>405</v>
      </c>
      <c r="W60" s="12" t="s">
        <v>408</v>
      </c>
      <c r="X60" s="4">
        <f t="shared" si="9"/>
        <v>38.897300677553446</v>
      </c>
      <c r="Y60" s="4">
        <f t="shared" si="10"/>
        <v>6.6093853271645745E-4</v>
      </c>
      <c r="Z60" s="4">
        <f t="shared" si="11"/>
        <v>4.6926635822868476E-2</v>
      </c>
      <c r="AA60" s="4">
        <f t="shared" si="12"/>
        <v>71</v>
      </c>
      <c r="AB60" s="4">
        <f t="shared" si="13"/>
        <v>38.897300677553446</v>
      </c>
      <c r="AC60">
        <v>-126</v>
      </c>
      <c r="AD60">
        <v>98</v>
      </c>
      <c r="AE60">
        <v>-75</v>
      </c>
      <c r="AF60">
        <v>3</v>
      </c>
      <c r="AG60">
        <f t="shared" si="5"/>
        <v>-14</v>
      </c>
      <c r="AH60">
        <f t="shared" si="6"/>
        <v>112</v>
      </c>
      <c r="AI60">
        <f t="shared" si="7"/>
        <v>-36</v>
      </c>
      <c r="AJ60">
        <f t="shared" si="8"/>
        <v>39</v>
      </c>
    </row>
    <row r="61" spans="2:36" s="12" customFormat="1" x14ac:dyDescent="0.25">
      <c r="B61" s="12" t="s">
        <v>378</v>
      </c>
      <c r="C61" s="12" t="s">
        <v>379</v>
      </c>
      <c r="D61" s="13" t="s">
        <v>91</v>
      </c>
      <c r="E61" s="12" t="s">
        <v>89</v>
      </c>
      <c r="F61" s="12" t="s">
        <v>142</v>
      </c>
      <c r="G61" s="15" t="s">
        <v>155</v>
      </c>
      <c r="H61" s="12" t="s">
        <v>155</v>
      </c>
      <c r="I61" s="12" t="s">
        <v>119</v>
      </c>
      <c r="J61" s="12" t="s">
        <v>160</v>
      </c>
      <c r="K61" s="12" t="s">
        <v>381</v>
      </c>
      <c r="L61" s="12">
        <v>3388</v>
      </c>
      <c r="M61" s="12">
        <v>24</v>
      </c>
      <c r="N61" s="12" t="s">
        <v>380</v>
      </c>
      <c r="O61" s="12" t="s">
        <v>383</v>
      </c>
      <c r="P61" s="12">
        <v>3306</v>
      </c>
      <c r="Q61" s="12">
        <v>24</v>
      </c>
      <c r="R61" s="12">
        <v>1576</v>
      </c>
      <c r="T61" s="12" t="s">
        <v>93</v>
      </c>
      <c r="U61" s="12" t="s">
        <v>2</v>
      </c>
      <c r="V61" s="12" t="s">
        <v>404</v>
      </c>
      <c r="W61" s="12" t="s">
        <v>402</v>
      </c>
      <c r="X61" s="4">
        <f t="shared" si="9"/>
        <v>33.941125496954278</v>
      </c>
      <c r="Y61" s="4">
        <f t="shared" si="10"/>
        <v>8.6805555555555572E-4</v>
      </c>
      <c r="Z61" s="4">
        <f t="shared" si="11"/>
        <v>7.1180555555555566E-2</v>
      </c>
      <c r="AA61" s="4">
        <f t="shared" si="12"/>
        <v>82</v>
      </c>
      <c r="AB61" s="4">
        <f t="shared" si="13"/>
        <v>33.941125496954278</v>
      </c>
      <c r="AC61">
        <v>-155</v>
      </c>
      <c r="AD61">
        <v>-55</v>
      </c>
      <c r="AE61">
        <v>-70</v>
      </c>
      <c r="AF61">
        <v>-3</v>
      </c>
      <c r="AG61">
        <f t="shared" si="5"/>
        <v>-105</v>
      </c>
      <c r="AH61">
        <f t="shared" si="6"/>
        <v>50</v>
      </c>
      <c r="AI61">
        <f t="shared" si="7"/>
        <v>-36.5</v>
      </c>
      <c r="AJ61">
        <f t="shared" si="8"/>
        <v>33.5</v>
      </c>
    </row>
    <row r="62" spans="2:36" s="12" customFormat="1" x14ac:dyDescent="0.25">
      <c r="B62" s="12" t="s">
        <v>378</v>
      </c>
      <c r="C62" s="12" t="s">
        <v>379</v>
      </c>
      <c r="D62" s="13">
        <v>3419</v>
      </c>
      <c r="E62" s="12" t="s">
        <v>90</v>
      </c>
      <c r="F62" s="12" t="s">
        <v>142</v>
      </c>
      <c r="G62" s="15" t="s">
        <v>155</v>
      </c>
      <c r="H62" s="12" t="s">
        <v>155</v>
      </c>
      <c r="I62" s="12" t="s">
        <v>119</v>
      </c>
      <c r="J62" s="12" t="s">
        <v>160</v>
      </c>
      <c r="K62" s="12" t="s">
        <v>382</v>
      </c>
      <c r="L62" s="12">
        <v>3341</v>
      </c>
      <c r="M62" s="12">
        <v>24</v>
      </c>
      <c r="N62" s="12" t="s">
        <v>380</v>
      </c>
      <c r="O62" s="12" t="s">
        <v>383</v>
      </c>
      <c r="P62" s="12">
        <v>3306</v>
      </c>
      <c r="Q62" s="12">
        <v>24</v>
      </c>
      <c r="R62" s="12">
        <v>1576</v>
      </c>
      <c r="T62" s="12" t="s">
        <v>93</v>
      </c>
      <c r="U62" s="12" t="s">
        <v>2</v>
      </c>
      <c r="V62" s="12" t="s">
        <v>222</v>
      </c>
      <c r="W62" s="12" t="s">
        <v>402</v>
      </c>
      <c r="X62" s="4">
        <f t="shared" si="9"/>
        <v>33.941125496954278</v>
      </c>
      <c r="Y62" s="4">
        <f t="shared" si="10"/>
        <v>8.6805555555555572E-4</v>
      </c>
      <c r="Z62" s="4">
        <f t="shared" si="11"/>
        <v>3.0381944444444451E-2</v>
      </c>
      <c r="AA62" s="4">
        <f t="shared" si="12"/>
        <v>35</v>
      </c>
      <c r="AB62" s="4">
        <f t="shared" si="13"/>
        <v>33.941125496954278</v>
      </c>
      <c r="AC62">
        <v>-107</v>
      </c>
      <c r="AD62">
        <v>-4</v>
      </c>
      <c r="AE62">
        <v>-70</v>
      </c>
      <c r="AF62">
        <v>-3</v>
      </c>
      <c r="AG62">
        <f t="shared" si="5"/>
        <v>-55.5</v>
      </c>
      <c r="AH62">
        <f t="shared" si="6"/>
        <v>51.5</v>
      </c>
      <c r="AI62">
        <f t="shared" si="7"/>
        <v>-36.5</v>
      </c>
      <c r="AJ62">
        <f t="shared" si="8"/>
        <v>33.5</v>
      </c>
    </row>
  </sheetData>
  <sortState ref="B2:AJ62">
    <sortCondition descending="1" ref="R2"/>
  </sortState>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Supplementary_Table_1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vqxm38</cp:lastModifiedBy>
  <dcterms:created xsi:type="dcterms:W3CDTF">2017-11-08T14:24:32Z</dcterms:created>
  <dcterms:modified xsi:type="dcterms:W3CDTF">2020-07-07T10:10:32Z</dcterms:modified>
</cp:coreProperties>
</file>