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filterPrivacy="1" codeName="ThisWorkbook"/>
  <xr:revisionPtr revIDLastSave="192" documentId="13_ncr:1_{C2D5E60B-809D-4013-8C0A-281A5D371557}" xr6:coauthVersionLast="46" xr6:coauthVersionMax="46" xr10:uidLastSave="{3E8B3EFB-D4A2-45BD-9133-65835277E8BE}"/>
  <bookViews>
    <workbookView xWindow="32052" yWindow="0" windowWidth="15060" windowHeight="12360" xr2:uid="{37F05396-BA24-40CC-AF0B-B0D3FB718982}"/>
  </bookViews>
  <sheets>
    <sheet name="bulk_mineralogy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" i="7" l="1"/>
  <c r="I29" i="7" l="1"/>
  <c r="J29" i="7"/>
  <c r="K29" i="7"/>
  <c r="I30" i="7"/>
  <c r="J30" i="7"/>
  <c r="K30" i="7"/>
  <c r="K28" i="7"/>
  <c r="J28" i="7"/>
  <c r="I28" i="7"/>
  <c r="I21" i="7"/>
  <c r="J21" i="7"/>
  <c r="K21" i="7"/>
  <c r="I22" i="7"/>
  <c r="J22" i="7"/>
  <c r="K22" i="7"/>
  <c r="I23" i="7"/>
  <c r="J23" i="7"/>
  <c r="K23" i="7"/>
  <c r="I24" i="7"/>
  <c r="J24" i="7"/>
  <c r="K24" i="7"/>
  <c r="I25" i="7"/>
  <c r="J25" i="7"/>
  <c r="K25" i="7"/>
  <c r="K20" i="7"/>
  <c r="J20" i="7"/>
  <c r="I20" i="7"/>
  <c r="I10" i="7"/>
  <c r="J10" i="7"/>
  <c r="K10" i="7"/>
  <c r="I11" i="7"/>
  <c r="J11" i="7"/>
  <c r="K11" i="7"/>
  <c r="I12" i="7"/>
  <c r="J12" i="7"/>
  <c r="K12" i="7"/>
  <c r="I13" i="7"/>
  <c r="J13" i="7"/>
  <c r="K13" i="7"/>
  <c r="I14" i="7"/>
  <c r="J14" i="7"/>
  <c r="K14" i="7"/>
  <c r="I15" i="7"/>
  <c r="J15" i="7"/>
  <c r="K15" i="7"/>
  <c r="I16" i="7"/>
  <c r="J16" i="7"/>
  <c r="K16" i="7"/>
  <c r="I17" i="7"/>
  <c r="J17" i="7"/>
  <c r="K17" i="7"/>
  <c r="K9" i="7"/>
  <c r="J9" i="7"/>
  <c r="I9" i="7"/>
  <c r="I3" i="7"/>
  <c r="J3" i="7"/>
  <c r="K3" i="7"/>
  <c r="I4" i="7"/>
  <c r="J4" i="7"/>
  <c r="K4" i="7"/>
  <c r="I5" i="7"/>
  <c r="K5" i="7"/>
  <c r="I6" i="7"/>
  <c r="J6" i="7"/>
  <c r="K6" i="7"/>
  <c r="K2" i="7"/>
  <c r="J2" i="7"/>
  <c r="I2" i="7"/>
  <c r="B20" i="7"/>
  <c r="C18" i="7" l="1"/>
  <c r="D18" i="7"/>
  <c r="E18" i="7"/>
  <c r="F18" i="7"/>
  <c r="G18" i="7"/>
  <c r="H18" i="7"/>
  <c r="B18" i="7"/>
  <c r="B21" i="7" l="1"/>
  <c r="N6" i="7" s="1"/>
  <c r="C21" i="7"/>
  <c r="O6" i="7" s="1"/>
  <c r="D21" i="7"/>
  <c r="P6" i="7" s="1"/>
  <c r="E21" i="7"/>
  <c r="Q6" i="7" s="1"/>
  <c r="F21" i="7"/>
  <c r="R6" i="7" s="1"/>
  <c r="G21" i="7"/>
  <c r="S6" i="7" s="1"/>
  <c r="H21" i="7"/>
  <c r="T6" i="7" s="1"/>
  <c r="B22" i="7"/>
  <c r="N7" i="7" s="1"/>
  <c r="C22" i="7"/>
  <c r="O7" i="7" s="1"/>
  <c r="D22" i="7"/>
  <c r="P7" i="7" s="1"/>
  <c r="E22" i="7"/>
  <c r="Q7" i="7" s="1"/>
  <c r="F22" i="7"/>
  <c r="R7" i="7" s="1"/>
  <c r="G22" i="7"/>
  <c r="S7" i="7" s="1"/>
  <c r="H22" i="7"/>
  <c r="T7" i="7" s="1"/>
  <c r="B23" i="7"/>
  <c r="N8" i="7" s="1"/>
  <c r="C23" i="7"/>
  <c r="O8" i="7" s="1"/>
  <c r="D23" i="7"/>
  <c r="P8" i="7" s="1"/>
  <c r="E23" i="7"/>
  <c r="Q8" i="7" s="1"/>
  <c r="F23" i="7"/>
  <c r="R8" i="7" s="1"/>
  <c r="G23" i="7"/>
  <c r="S8" i="7" s="1"/>
  <c r="H23" i="7"/>
  <c r="T8" i="7" s="1"/>
  <c r="B24" i="7"/>
  <c r="N9" i="7" s="1"/>
  <c r="C24" i="7"/>
  <c r="O9" i="7" s="1"/>
  <c r="D24" i="7"/>
  <c r="P9" i="7" s="1"/>
  <c r="E24" i="7"/>
  <c r="Q9" i="7" s="1"/>
  <c r="F24" i="7"/>
  <c r="R9" i="7" s="1"/>
  <c r="G24" i="7"/>
  <c r="S9" i="7" s="1"/>
  <c r="H24" i="7"/>
  <c r="T9" i="7" s="1"/>
  <c r="B25" i="7"/>
  <c r="N10" i="7" s="1"/>
  <c r="C25" i="7"/>
  <c r="O10" i="7" s="1"/>
  <c r="D25" i="7"/>
  <c r="P10" i="7" s="1"/>
  <c r="E25" i="7"/>
  <c r="Q10" i="7" s="1"/>
  <c r="F25" i="7"/>
  <c r="R10" i="7" s="1"/>
  <c r="G25" i="7"/>
  <c r="S10" i="7" s="1"/>
  <c r="H25" i="7"/>
  <c r="T10" i="7" s="1"/>
  <c r="C20" i="7"/>
  <c r="O5" i="7" s="1"/>
  <c r="D20" i="7"/>
  <c r="P5" i="7" s="1"/>
  <c r="E20" i="7"/>
  <c r="Q5" i="7" s="1"/>
  <c r="F20" i="7"/>
  <c r="R5" i="7" s="1"/>
  <c r="G20" i="7"/>
  <c r="S5" i="7" s="1"/>
  <c r="H20" i="7"/>
  <c r="T5" i="7" s="1"/>
  <c r="N5" i="7"/>
  <c r="F26" i="7" l="1"/>
  <c r="R11" i="7" s="1"/>
  <c r="H26" i="7"/>
  <c r="T11" i="7" s="1"/>
  <c r="E26" i="7"/>
  <c r="Q11" i="7" s="1"/>
  <c r="D26" i="7"/>
  <c r="P11" i="7" s="1"/>
  <c r="C26" i="7"/>
  <c r="O11" i="7" s="1"/>
  <c r="B26" i="7"/>
  <c r="N11" i="7" s="1"/>
  <c r="G26" i="7"/>
  <c r="S11" i="7" s="1"/>
  <c r="N22" i="7" l="1"/>
  <c r="R22" i="7"/>
  <c r="Q22" i="7"/>
  <c r="O22" i="7" l="1"/>
  <c r="C7" i="7"/>
  <c r="H7" i="7"/>
  <c r="B7" i="7"/>
  <c r="F7" i="7"/>
  <c r="E7" i="7"/>
  <c r="G7" i="7"/>
  <c r="D7" i="7"/>
</calcChain>
</file>

<file path=xl/sharedStrings.xml><?xml version="1.0" encoding="utf-8"?>
<sst xmlns="http://schemas.openxmlformats.org/spreadsheetml/2006/main" count="70" uniqueCount="37">
  <si>
    <t>MnO</t>
  </si>
  <si>
    <t>MgO</t>
  </si>
  <si>
    <t>CaO</t>
  </si>
  <si>
    <t>GOF</t>
  </si>
  <si>
    <t>Rexp</t>
  </si>
  <si>
    <t>Rwp</t>
  </si>
  <si>
    <r>
      <t>SiO</t>
    </r>
    <r>
      <rPr>
        <vertAlign val="subscript"/>
        <sz val="8"/>
        <color rgb="FF000000"/>
        <rFont val="Times New Roman"/>
        <family val="1"/>
      </rPr>
      <t>2</t>
    </r>
  </si>
  <si>
    <r>
      <t>Al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  <r>
      <rPr>
        <vertAlign val="subscript"/>
        <sz val="8"/>
        <color rgb="FF000000"/>
        <rFont val="Times New Roman"/>
        <family val="1"/>
      </rPr>
      <t>3</t>
    </r>
  </si>
  <si>
    <r>
      <t>Fe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  <r>
      <rPr>
        <vertAlign val="subscript"/>
        <sz val="8"/>
        <color rgb="FF000000"/>
        <rFont val="Times New Roman"/>
        <family val="1"/>
      </rPr>
      <t>3</t>
    </r>
  </si>
  <si>
    <r>
      <t>Na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</si>
  <si>
    <r>
      <t>K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</si>
  <si>
    <t>A</t>
  </si>
  <si>
    <t>B</t>
  </si>
  <si>
    <t>C</t>
  </si>
  <si>
    <t>D</t>
  </si>
  <si>
    <t>E</t>
  </si>
  <si>
    <t>F</t>
  </si>
  <si>
    <t>G</t>
  </si>
  <si>
    <r>
      <t>Halloysite-7</t>
    </r>
    <r>
      <rPr>
        <sz val="8"/>
        <color rgb="FF000000"/>
        <rFont val="Calibri"/>
        <family val="2"/>
      </rPr>
      <t>Å</t>
    </r>
  </si>
  <si>
    <t>Quartz</t>
  </si>
  <si>
    <t>K-feldspar</t>
  </si>
  <si>
    <t>Plagioclase</t>
  </si>
  <si>
    <t>LOI</t>
  </si>
  <si>
    <t>Chemistry</t>
  </si>
  <si>
    <t>Mineralogy</t>
  </si>
  <si>
    <t>Error</t>
  </si>
  <si>
    <t xml:space="preserve">Used chemical composition of the minerals obtained from the website webmineral.com. </t>
  </si>
  <si>
    <t>Figures of merit</t>
  </si>
  <si>
    <t>Chemical assay</t>
  </si>
  <si>
    <t>Calculated assay</t>
  </si>
  <si>
    <t>Difference between the chemical composition obtained from quantitative mineral analysis minus chemical assay by X-ray fluorescence</t>
  </si>
  <si>
    <t>Total</t>
  </si>
  <si>
    <t>Muscovite</t>
  </si>
  <si>
    <t>Dioctahedal mica</t>
  </si>
  <si>
    <t>Min</t>
  </si>
  <si>
    <t>Max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</si>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</sst>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vertAlign val="subscript"/>
      <sz val="8"/>
      <color rgb="FF000000"/>
      <name val="Times New Roman"/>
      <family val="1"/>
    </font>
    <font>
      <sz val="8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20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auto="1"/>
      </font>
      <fill>
        <patternFill>
          <bgColor theme="5" tint="0.39994506668294322"/>
        </patternFill>
      </fill>
    </dxf>
    <dxf>
      <font>
        <color auto="1"/>
      </font>
      <fill>
        <patternFill>
          <bgColor theme="4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F15DF-8260-4AEB-A268-8E8462A09890}">
  <sheetPr codeName="Sheet1"/>
  <dimension ref="A1:AF47"/>
  <sheetViews>
    <sheetView showGridLines="0" tabSelected="1" zoomScaleNormal="100" workbookViewId="0">
      <selection activeCell="K8" sqref="K8"/>
    </sheetView>
  </sheetViews>
  <sheetFormatPr defaultColWidth="66.42578125" defaultRowHeight="12" customHeight="1" x14ac:dyDescent="0.25"/>
  <cols>
    <col min="1" max="1" width="13.7109375" style="1" bestFit="1" customWidth="1"/>
    <col min="2" max="2" width="5.7109375" style="1" bestFit="1" customWidth="1"/>
    <col min="3" max="4" width="4.85546875" style="1" bestFit="1" customWidth="1"/>
    <col min="5" max="10" width="5.7109375" style="1" bestFit="1" customWidth="1"/>
    <col min="11" max="11" width="6.42578125" style="1" bestFit="1" customWidth="1"/>
    <col min="12" max="12" width="5.7109375" style="1" customWidth="1"/>
    <col min="13" max="13" width="7.7109375" style="1" customWidth="1"/>
    <col min="14" max="14" width="7.85546875" style="1" bestFit="1" customWidth="1"/>
    <col min="15" max="15" width="10" style="1" bestFit="1" customWidth="1"/>
    <col min="16" max="16" width="5.42578125" style="1" bestFit="1" customWidth="1"/>
    <col min="17" max="17" width="7.85546875" style="1" bestFit="1" customWidth="1"/>
    <col min="18" max="18" width="8.28515625" style="1" bestFit="1" customWidth="1"/>
    <col min="19" max="20" width="4.5703125" style="1" bestFit="1" customWidth="1"/>
    <col min="21" max="21" width="9.140625" style="1" customWidth="1"/>
    <col min="22" max="22" width="5.85546875" style="1" bestFit="1" customWidth="1"/>
    <col min="23" max="23" width="5.28515625" style="1" bestFit="1" customWidth="1"/>
    <col min="24" max="24" width="7.7109375" style="1" bestFit="1" customWidth="1"/>
    <col min="25" max="25" width="6.28515625" style="1" bestFit="1" customWidth="1"/>
    <col min="26" max="26" width="8.7109375" style="1" bestFit="1" customWidth="1"/>
    <col min="27" max="27" width="8.85546875" style="1" bestFit="1" customWidth="1"/>
    <col min="28" max="28" width="6.28515625" style="1" bestFit="1" customWidth="1"/>
    <col min="29" max="29" width="6.42578125" style="1" bestFit="1" customWidth="1"/>
    <col min="30" max="50" width="15" style="1" customWidth="1"/>
    <col min="51" max="16384" width="66.42578125" style="1"/>
  </cols>
  <sheetData>
    <row r="1" spans="1:20" ht="12" customHeight="1" x14ac:dyDescent="0.25">
      <c r="A1" s="20" t="s">
        <v>24</v>
      </c>
      <c r="B1" s="2" t="s">
        <v>11</v>
      </c>
      <c r="C1" s="2" t="s">
        <v>12</v>
      </c>
      <c r="D1" s="2" t="s">
        <v>13</v>
      </c>
      <c r="E1" s="2" t="s">
        <v>14</v>
      </c>
      <c r="F1" s="2" t="s">
        <v>15</v>
      </c>
      <c r="G1" s="2" t="s">
        <v>16</v>
      </c>
      <c r="H1" s="2" t="s">
        <v>17</v>
      </c>
      <c r="I1" s="2" t="s">
        <v>34</v>
      </c>
      <c r="J1" s="2" t="s">
        <v>35</v>
      </c>
      <c r="K1" s="2" t="s">
        <v>36</v>
      </c>
      <c r="L1" s="3"/>
    </row>
    <row r="2" spans="1:20" ht="12" customHeight="1" x14ac:dyDescent="0.25">
      <c r="A2" s="5" t="s">
        <v>33</v>
      </c>
      <c r="B2" s="9">
        <v>15</v>
      </c>
      <c r="C2" s="9">
        <v>18.23</v>
      </c>
      <c r="D2" s="9">
        <v>9.35</v>
      </c>
      <c r="E2" s="9">
        <v>13.18</v>
      </c>
      <c r="F2" s="9">
        <v>21.41</v>
      </c>
      <c r="G2" s="9">
        <v>9.9</v>
      </c>
      <c r="H2" s="9">
        <v>10.49</v>
      </c>
      <c r="I2" s="9">
        <f>MIN($B2:$H2)</f>
        <v>9.35</v>
      </c>
      <c r="J2" s="9">
        <f>MAX($B2:$H2)</f>
        <v>21.41</v>
      </c>
      <c r="K2" s="9">
        <f>AVERAGE($B2:$H2)</f>
        <v>13.937142857142858</v>
      </c>
      <c r="L2" s="9"/>
      <c r="M2" s="23" t="s">
        <v>30</v>
      </c>
    </row>
    <row r="3" spans="1:20" ht="12" customHeight="1" x14ac:dyDescent="0.25">
      <c r="A3" s="5" t="s">
        <v>18</v>
      </c>
      <c r="B3" s="9">
        <v>35.35</v>
      </c>
      <c r="C3" s="9">
        <v>26.83</v>
      </c>
      <c r="D3" s="9">
        <v>32.33</v>
      </c>
      <c r="E3" s="9">
        <v>28.38</v>
      </c>
      <c r="F3" s="9">
        <v>6.3</v>
      </c>
      <c r="G3" s="9">
        <v>23.82</v>
      </c>
      <c r="H3" s="9">
        <v>22.03</v>
      </c>
      <c r="I3" s="9">
        <f t="shared" ref="I3:I30" si="0">MIN($B3:$H3)</f>
        <v>6.3</v>
      </c>
      <c r="J3" s="9">
        <f t="shared" ref="J3:J30" si="1">MAX($B3:$H3)</f>
        <v>35.35</v>
      </c>
      <c r="K3" s="9">
        <f t="shared" ref="K3:K30" si="2">AVERAGE($B3:$H3)</f>
        <v>25.005714285714284</v>
      </c>
      <c r="L3" s="9"/>
    </row>
    <row r="4" spans="1:20" ht="12" customHeight="1" x14ac:dyDescent="0.25">
      <c r="A4" s="5" t="s">
        <v>19</v>
      </c>
      <c r="B4" s="9">
        <v>35.22</v>
      </c>
      <c r="C4" s="9">
        <v>40.96</v>
      </c>
      <c r="D4" s="9">
        <v>32.5</v>
      </c>
      <c r="E4" s="9">
        <v>38.44</v>
      </c>
      <c r="F4" s="9">
        <v>29.47</v>
      </c>
      <c r="G4" s="9">
        <v>50.1</v>
      </c>
      <c r="H4" s="9">
        <v>45.68</v>
      </c>
      <c r="I4" s="9">
        <f t="shared" si="0"/>
        <v>29.47</v>
      </c>
      <c r="J4" s="9">
        <f t="shared" si="1"/>
        <v>50.1</v>
      </c>
      <c r="K4" s="9">
        <f t="shared" si="2"/>
        <v>38.910000000000004</v>
      </c>
      <c r="L4" s="9"/>
      <c r="M4" s="18" t="s">
        <v>25</v>
      </c>
      <c r="N4" s="2" t="s">
        <v>11</v>
      </c>
      <c r="O4" s="2" t="s">
        <v>12</v>
      </c>
      <c r="P4" s="2" t="s">
        <v>13</v>
      </c>
      <c r="Q4" s="2" t="s">
        <v>14</v>
      </c>
      <c r="R4" s="2" t="s">
        <v>15</v>
      </c>
      <c r="S4" s="2" t="s">
        <v>16</v>
      </c>
      <c r="T4" s="2" t="s">
        <v>17</v>
      </c>
    </row>
    <row r="5" spans="1:20" ht="12" customHeight="1" x14ac:dyDescent="0.25">
      <c r="A5" s="5" t="s">
        <v>20</v>
      </c>
      <c r="B5" s="9">
        <v>11.82</v>
      </c>
      <c r="C5" s="9">
        <v>6.37</v>
      </c>
      <c r="D5" s="9">
        <v>10.98</v>
      </c>
      <c r="E5" s="9">
        <v>17.670000000000002</v>
      </c>
      <c r="F5" s="9">
        <v>40.19</v>
      </c>
      <c r="G5" s="9">
        <v>14.76</v>
      </c>
      <c r="H5" s="9">
        <v>20.440000000000001</v>
      </c>
      <c r="I5" s="9">
        <f t="shared" si="0"/>
        <v>6.37</v>
      </c>
      <c r="J5" s="9">
        <f>MAX($B5:$H5)</f>
        <v>40.19</v>
      </c>
      <c r="K5" s="9">
        <f t="shared" si="2"/>
        <v>17.461428571428574</v>
      </c>
      <c r="L5" s="9"/>
      <c r="M5" s="5" t="s">
        <v>6</v>
      </c>
      <c r="N5" s="15">
        <f t="shared" ref="N5:T6" si="3">B20-B9</f>
        <v>3.8000000000000043</v>
      </c>
      <c r="O5" s="15">
        <f t="shared" si="3"/>
        <v>3.3000000000000114</v>
      </c>
      <c r="P5" s="15">
        <f t="shared" si="3"/>
        <v>-3.1999999999999886</v>
      </c>
      <c r="Q5" s="15">
        <f t="shared" si="3"/>
        <v>2.5</v>
      </c>
      <c r="R5" s="15">
        <f t="shared" si="3"/>
        <v>0</v>
      </c>
      <c r="S5" s="15">
        <f t="shared" si="3"/>
        <v>3.9000000000000057</v>
      </c>
      <c r="T5" s="15">
        <f t="shared" si="3"/>
        <v>4</v>
      </c>
    </row>
    <row r="6" spans="1:20" ht="12" customHeight="1" x14ac:dyDescent="0.25">
      <c r="A6" s="5" t="s">
        <v>21</v>
      </c>
      <c r="B6" s="9">
        <v>2.4</v>
      </c>
      <c r="C6" s="9">
        <v>7.61</v>
      </c>
      <c r="D6" s="9">
        <v>14.84</v>
      </c>
      <c r="E6" s="9">
        <v>2.33</v>
      </c>
      <c r="F6" s="9">
        <v>2.63</v>
      </c>
      <c r="G6" s="9">
        <v>1.41</v>
      </c>
      <c r="H6" s="9">
        <v>1.35</v>
      </c>
      <c r="I6" s="9">
        <f t="shared" si="0"/>
        <v>1.35</v>
      </c>
      <c r="J6" s="9">
        <f t="shared" si="1"/>
        <v>14.84</v>
      </c>
      <c r="K6" s="9">
        <f t="shared" si="2"/>
        <v>4.652857142857143</v>
      </c>
      <c r="L6" s="9"/>
      <c r="M6" s="5" t="s">
        <v>7</v>
      </c>
      <c r="N6" s="15">
        <f t="shared" si="3"/>
        <v>-4</v>
      </c>
      <c r="O6" s="15">
        <f t="shared" si="3"/>
        <v>-3.8000000000000007</v>
      </c>
      <c r="P6" s="15">
        <f t="shared" si="3"/>
        <v>3.1999999999999993</v>
      </c>
      <c r="Q6" s="15">
        <f t="shared" si="3"/>
        <v>-3.1000000000000014</v>
      </c>
      <c r="R6" s="15">
        <f t="shared" si="3"/>
        <v>-1.5999999999999979</v>
      </c>
      <c r="S6" s="15">
        <f t="shared" si="3"/>
        <v>-4.3000000000000007</v>
      </c>
      <c r="T6" s="15">
        <f t="shared" si="3"/>
        <v>-4.6000000000000014</v>
      </c>
    </row>
    <row r="7" spans="1:20" ht="12" customHeight="1" x14ac:dyDescent="0.25">
      <c r="A7" s="1" t="s">
        <v>31</v>
      </c>
      <c r="B7" s="17">
        <f t="shared" ref="B7:H7" ca="1" si="4">SUM(B3:B30)</f>
        <v>100</v>
      </c>
      <c r="C7" s="17">
        <f t="shared" ca="1" si="4"/>
        <v>100</v>
      </c>
      <c r="D7" s="17">
        <f t="shared" ca="1" si="4"/>
        <v>100</v>
      </c>
      <c r="E7" s="17">
        <f t="shared" ca="1" si="4"/>
        <v>100</v>
      </c>
      <c r="F7" s="17">
        <f t="shared" ca="1" si="4"/>
        <v>100.10000000000001</v>
      </c>
      <c r="G7" s="17">
        <f t="shared" ca="1" si="4"/>
        <v>100</v>
      </c>
      <c r="H7" s="17">
        <f t="shared" ca="1" si="4"/>
        <v>99.899999999999991</v>
      </c>
      <c r="I7" s="17"/>
      <c r="J7" s="17"/>
      <c r="K7" s="17"/>
      <c r="L7" s="17"/>
      <c r="M7" s="6" t="s">
        <v>2</v>
      </c>
      <c r="N7" s="15">
        <f t="shared" ref="N7:T11" si="5">B22-B14</f>
        <v>-0.1</v>
      </c>
      <c r="O7" s="15">
        <f t="shared" si="5"/>
        <v>-0.43000000000000005</v>
      </c>
      <c r="P7" s="15">
        <f t="shared" si="5"/>
        <v>-1</v>
      </c>
      <c r="Q7" s="15">
        <f t="shared" si="5"/>
        <v>-0.05</v>
      </c>
      <c r="R7" s="15">
        <f t="shared" si="5"/>
        <v>-0.05</v>
      </c>
      <c r="S7" s="15">
        <f t="shared" si="5"/>
        <v>-0.05</v>
      </c>
      <c r="T7" s="15">
        <f t="shared" si="5"/>
        <v>-0.05</v>
      </c>
    </row>
    <row r="8" spans="1:20" ht="12" customHeight="1" x14ac:dyDescent="0.25">
      <c r="A8" s="4" t="s">
        <v>28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5" t="s">
        <v>9</v>
      </c>
      <c r="N8" s="15">
        <f t="shared" si="5"/>
        <v>1.9999999999999962E-2</v>
      </c>
      <c r="O8" s="15">
        <f t="shared" si="5"/>
        <v>-0.20000000000000007</v>
      </c>
      <c r="P8" s="15">
        <f t="shared" si="5"/>
        <v>-1.3</v>
      </c>
      <c r="Q8" s="15">
        <f t="shared" si="5"/>
        <v>-2.0000000000000018E-2</v>
      </c>
      <c r="R8" s="15">
        <f t="shared" si="5"/>
        <v>-0.23000000000000004</v>
      </c>
      <c r="S8" s="15">
        <f t="shared" si="5"/>
        <v>0.03</v>
      </c>
      <c r="T8" s="15">
        <f t="shared" si="5"/>
        <v>1.0000000000000009E-2</v>
      </c>
    </row>
    <row r="9" spans="1:20" ht="12" customHeight="1" x14ac:dyDescent="0.25">
      <c r="A9" s="25" t="s">
        <v>6</v>
      </c>
      <c r="B9" s="14">
        <v>63.9</v>
      </c>
      <c r="C9" s="14">
        <v>67.599999999999994</v>
      </c>
      <c r="D9" s="14">
        <v>72.099999999999994</v>
      </c>
      <c r="E9" s="14">
        <v>68.099999999999994</v>
      </c>
      <c r="F9" s="14">
        <v>69.900000000000006</v>
      </c>
      <c r="G9" s="14">
        <v>72.3</v>
      </c>
      <c r="H9" s="14">
        <v>70.8</v>
      </c>
      <c r="I9" s="14">
        <f t="shared" si="0"/>
        <v>63.9</v>
      </c>
      <c r="J9" s="14">
        <f t="shared" si="1"/>
        <v>72.3</v>
      </c>
      <c r="K9" s="14">
        <f t="shared" si="2"/>
        <v>69.242857142857147</v>
      </c>
      <c r="L9" s="14"/>
      <c r="M9" s="5" t="s">
        <v>10</v>
      </c>
      <c r="N9" s="15">
        <f t="shared" si="5"/>
        <v>1.2999999999999998</v>
      </c>
      <c r="O9" s="15">
        <f t="shared" si="5"/>
        <v>1.7000000000000002</v>
      </c>
      <c r="P9" s="15">
        <f t="shared" si="5"/>
        <v>0.16000000000000014</v>
      </c>
      <c r="Q9" s="15">
        <f t="shared" si="5"/>
        <v>0.79999999999999982</v>
      </c>
      <c r="R9" s="15">
        <f t="shared" si="5"/>
        <v>1.8000000000000007</v>
      </c>
      <c r="S9" s="15">
        <f t="shared" si="5"/>
        <v>0.60000000000000009</v>
      </c>
      <c r="T9" s="15">
        <f t="shared" si="5"/>
        <v>0.80000000000000027</v>
      </c>
    </row>
    <row r="10" spans="1:20" ht="12" customHeight="1" x14ac:dyDescent="0.25">
      <c r="A10" s="25" t="s">
        <v>7</v>
      </c>
      <c r="B10" s="14">
        <v>26.4</v>
      </c>
      <c r="C10" s="14">
        <v>24.1</v>
      </c>
      <c r="D10" s="14">
        <v>18.2</v>
      </c>
      <c r="E10" s="14">
        <v>23.1</v>
      </c>
      <c r="F10" s="14">
        <v>20.2</v>
      </c>
      <c r="G10" s="14">
        <v>20.5</v>
      </c>
      <c r="H10" s="14">
        <v>21.3</v>
      </c>
      <c r="I10" s="14">
        <f t="shared" si="0"/>
        <v>18.2</v>
      </c>
      <c r="J10" s="14">
        <f t="shared" si="1"/>
        <v>26.4</v>
      </c>
      <c r="K10" s="14">
        <f t="shared" si="2"/>
        <v>21.971428571428572</v>
      </c>
      <c r="L10" s="14"/>
      <c r="M10" s="5" t="s">
        <v>22</v>
      </c>
      <c r="N10" s="15">
        <f t="shared" si="5"/>
        <v>-0.70000000000000018</v>
      </c>
      <c r="O10" s="15">
        <f t="shared" si="5"/>
        <v>0.20000000000000018</v>
      </c>
      <c r="P10" s="15">
        <f t="shared" si="5"/>
        <v>3.4000000000000004</v>
      </c>
      <c r="Q10" s="15">
        <f t="shared" si="5"/>
        <v>0.5</v>
      </c>
      <c r="R10" s="15">
        <f t="shared" si="5"/>
        <v>0.30000000000000004</v>
      </c>
      <c r="S10" s="15">
        <f t="shared" si="5"/>
        <v>0.40000000000000036</v>
      </c>
      <c r="T10" s="15">
        <f t="shared" si="5"/>
        <v>0.29999999999999982</v>
      </c>
    </row>
    <row r="11" spans="1:20" ht="12" customHeight="1" x14ac:dyDescent="0.25">
      <c r="A11" s="25" t="s">
        <v>8</v>
      </c>
      <c r="B11" s="14">
        <v>0.56000000000000005</v>
      </c>
      <c r="C11" s="14">
        <v>0.65</v>
      </c>
      <c r="D11" s="14">
        <v>0.88</v>
      </c>
      <c r="E11" s="14">
        <v>0.69</v>
      </c>
      <c r="F11" s="14">
        <v>0.32</v>
      </c>
      <c r="G11" s="14">
        <v>0.53</v>
      </c>
      <c r="H11" s="14">
        <v>0.41</v>
      </c>
      <c r="I11" s="14">
        <f t="shared" si="0"/>
        <v>0.32</v>
      </c>
      <c r="J11" s="14">
        <f t="shared" si="1"/>
        <v>0.88</v>
      </c>
      <c r="K11" s="14">
        <f t="shared" si="2"/>
        <v>0.57714285714285718</v>
      </c>
      <c r="L11" s="14"/>
      <c r="M11" s="7" t="s">
        <v>31</v>
      </c>
      <c r="N11" s="24">
        <f t="shared" si="5"/>
        <v>-0.4100000000000108</v>
      </c>
      <c r="O11" s="24">
        <f t="shared" si="5"/>
        <v>-3.9999999999977831E-2</v>
      </c>
      <c r="P11" s="24">
        <f t="shared" si="5"/>
        <v>0.14000000000002899</v>
      </c>
      <c r="Q11" s="24">
        <f t="shared" si="5"/>
        <v>-0.24999999999998579</v>
      </c>
      <c r="R11" s="24">
        <f t="shared" si="5"/>
        <v>-0.20000000000000284</v>
      </c>
      <c r="S11" s="24">
        <f t="shared" si="5"/>
        <v>-9.9999999999965894E-2</v>
      </c>
      <c r="T11" s="24">
        <f t="shared" si="5"/>
        <v>-9.9999999999980105E-2</v>
      </c>
    </row>
    <row r="12" spans="1:20" ht="12" customHeight="1" x14ac:dyDescent="0.25">
      <c r="A12" s="1" t="s">
        <v>0</v>
      </c>
      <c r="B12" s="15">
        <v>0.05</v>
      </c>
      <c r="C12" s="15">
        <v>0.05</v>
      </c>
      <c r="D12" s="15">
        <v>0.14000000000000001</v>
      </c>
      <c r="E12" s="15">
        <v>0.05</v>
      </c>
      <c r="F12" s="15">
        <v>0.05</v>
      </c>
      <c r="G12" s="15">
        <v>0.05</v>
      </c>
      <c r="H12" s="15">
        <v>0.05</v>
      </c>
      <c r="I12" s="15">
        <f t="shared" si="0"/>
        <v>0.05</v>
      </c>
      <c r="J12" s="15">
        <f t="shared" si="1"/>
        <v>0.14000000000000001</v>
      </c>
      <c r="K12" s="15">
        <f t="shared" si="2"/>
        <v>6.2857142857142861E-2</v>
      </c>
      <c r="L12" s="14"/>
    </row>
    <row r="13" spans="1:20" ht="12" customHeight="1" x14ac:dyDescent="0.25">
      <c r="A13" s="25" t="s">
        <v>1</v>
      </c>
      <c r="B13" s="14">
        <v>0.12</v>
      </c>
      <c r="C13" s="14">
        <v>0.11</v>
      </c>
      <c r="D13" s="14">
        <v>0.1</v>
      </c>
      <c r="E13" s="14">
        <v>0.14000000000000001</v>
      </c>
      <c r="F13" s="14">
        <v>0.05</v>
      </c>
      <c r="G13" s="14">
        <v>0.1</v>
      </c>
      <c r="H13" s="14">
        <v>0.1</v>
      </c>
      <c r="I13" s="14">
        <f t="shared" si="0"/>
        <v>0.05</v>
      </c>
      <c r="J13" s="14">
        <f t="shared" si="1"/>
        <v>0.14000000000000001</v>
      </c>
      <c r="K13" s="14">
        <f t="shared" si="2"/>
        <v>0.10285714285714286</v>
      </c>
      <c r="L13" s="14"/>
      <c r="M13" s="23" t="s">
        <v>26</v>
      </c>
    </row>
    <row r="14" spans="1:20" ht="12" customHeight="1" x14ac:dyDescent="0.25">
      <c r="A14" s="1" t="s">
        <v>2</v>
      </c>
      <c r="B14" s="15">
        <v>0.1</v>
      </c>
      <c r="C14" s="15">
        <v>0.53</v>
      </c>
      <c r="D14" s="15">
        <v>1.2</v>
      </c>
      <c r="E14" s="15">
        <v>0.05</v>
      </c>
      <c r="F14" s="15">
        <v>0.05</v>
      </c>
      <c r="G14" s="15">
        <v>0.05</v>
      </c>
      <c r="H14" s="15">
        <v>0.05</v>
      </c>
      <c r="I14" s="15">
        <f t="shared" si="0"/>
        <v>0.05</v>
      </c>
      <c r="J14" s="15">
        <f t="shared" si="1"/>
        <v>1.2</v>
      </c>
      <c r="K14" s="15">
        <f t="shared" si="2"/>
        <v>0.29000000000000004</v>
      </c>
      <c r="L14" s="14"/>
      <c r="M14" s="23"/>
    </row>
    <row r="15" spans="1:20" ht="12" customHeight="1" x14ac:dyDescent="0.25">
      <c r="A15" s="25" t="s">
        <v>9</v>
      </c>
      <c r="B15" s="14">
        <v>0.28000000000000003</v>
      </c>
      <c r="C15" s="14">
        <v>1.1000000000000001</v>
      </c>
      <c r="D15" s="14">
        <v>3</v>
      </c>
      <c r="E15" s="14">
        <v>0.32</v>
      </c>
      <c r="F15" s="14">
        <v>0.53</v>
      </c>
      <c r="G15" s="14">
        <v>0.17</v>
      </c>
      <c r="H15" s="14">
        <v>0.19</v>
      </c>
      <c r="I15" s="14">
        <f t="shared" si="0"/>
        <v>0.17</v>
      </c>
      <c r="J15" s="14">
        <f t="shared" si="1"/>
        <v>3</v>
      </c>
      <c r="K15" s="14">
        <f t="shared" si="2"/>
        <v>0.79857142857142871</v>
      </c>
      <c r="L15" s="15"/>
      <c r="M15" s="18" t="s">
        <v>23</v>
      </c>
      <c r="N15" s="21" t="s">
        <v>32</v>
      </c>
      <c r="O15" s="21" t="s">
        <v>18</v>
      </c>
      <c r="P15" s="21" t="s">
        <v>19</v>
      </c>
      <c r="Q15" s="21" t="s">
        <v>20</v>
      </c>
      <c r="R15" s="21" t="s">
        <v>21</v>
      </c>
    </row>
    <row r="16" spans="1:20" ht="12" customHeight="1" x14ac:dyDescent="0.25">
      <c r="A16" s="25" t="s">
        <v>10</v>
      </c>
      <c r="B16" s="14">
        <v>2.5</v>
      </c>
      <c r="C16" s="14">
        <v>1.5</v>
      </c>
      <c r="D16" s="14">
        <v>2.84</v>
      </c>
      <c r="E16" s="14">
        <v>3.7</v>
      </c>
      <c r="F16" s="14">
        <v>7.5</v>
      </c>
      <c r="G16" s="14">
        <v>3.1</v>
      </c>
      <c r="H16" s="14">
        <v>3.9</v>
      </c>
      <c r="I16" s="14">
        <f t="shared" si="0"/>
        <v>1.5</v>
      </c>
      <c r="J16" s="14">
        <f t="shared" si="1"/>
        <v>7.5</v>
      </c>
      <c r="K16" s="14">
        <f t="shared" si="2"/>
        <v>3.577142857142857</v>
      </c>
      <c r="L16" s="15"/>
      <c r="M16" s="5" t="s">
        <v>6</v>
      </c>
      <c r="N16" s="6">
        <v>45.21</v>
      </c>
      <c r="O16" s="6">
        <v>46.55</v>
      </c>
      <c r="P16" s="6">
        <v>100</v>
      </c>
      <c r="Q16" s="6">
        <v>64.760000000000005</v>
      </c>
      <c r="R16" s="6">
        <v>67.39</v>
      </c>
      <c r="S16"/>
      <c r="T16"/>
    </row>
    <row r="17" spans="1:32" ht="12" customHeight="1" x14ac:dyDescent="0.25">
      <c r="A17" s="5" t="s">
        <v>22</v>
      </c>
      <c r="B17" s="14">
        <v>6.2</v>
      </c>
      <c r="C17" s="14">
        <v>4.3</v>
      </c>
      <c r="D17" s="14">
        <v>1.5</v>
      </c>
      <c r="E17" s="14">
        <v>4</v>
      </c>
      <c r="F17" s="14">
        <v>1.5</v>
      </c>
      <c r="G17" s="14">
        <v>3.3</v>
      </c>
      <c r="H17" s="14">
        <v>3.2</v>
      </c>
      <c r="I17" s="14">
        <f t="shared" si="0"/>
        <v>1.5</v>
      </c>
      <c r="J17" s="14">
        <f t="shared" si="1"/>
        <v>6.2</v>
      </c>
      <c r="K17" s="14">
        <f t="shared" si="2"/>
        <v>3.4285714285714284</v>
      </c>
      <c r="L17" s="14"/>
      <c r="M17" s="5" t="s">
        <v>7</v>
      </c>
      <c r="N17" s="6">
        <v>38.36</v>
      </c>
      <c r="O17" s="15">
        <v>39.5</v>
      </c>
      <c r="P17" s="6"/>
      <c r="Q17" s="6">
        <v>18.32</v>
      </c>
      <c r="R17" s="6">
        <v>20.350000000000001</v>
      </c>
      <c r="S17"/>
      <c r="T17"/>
    </row>
    <row r="18" spans="1:32" ht="12" customHeight="1" x14ac:dyDescent="0.25">
      <c r="A18" s="6" t="s">
        <v>31</v>
      </c>
      <c r="B18" s="15">
        <f t="shared" ref="B18:H18" si="6">SUM(B9:B17)</f>
        <v>100.11</v>
      </c>
      <c r="C18" s="15">
        <f t="shared" si="6"/>
        <v>99.939999999999984</v>
      </c>
      <c r="D18" s="15">
        <f t="shared" si="6"/>
        <v>99.96</v>
      </c>
      <c r="E18" s="15">
        <f t="shared" si="6"/>
        <v>100.14999999999998</v>
      </c>
      <c r="F18" s="15">
        <f t="shared" si="6"/>
        <v>100.1</v>
      </c>
      <c r="G18" s="15">
        <f t="shared" si="6"/>
        <v>100.09999999999998</v>
      </c>
      <c r="H18" s="15">
        <f t="shared" si="6"/>
        <v>99.999999999999986</v>
      </c>
      <c r="I18" s="15"/>
      <c r="J18" s="15"/>
      <c r="K18" s="15"/>
      <c r="L18" s="15"/>
      <c r="M18" s="6" t="s">
        <v>2</v>
      </c>
      <c r="N18" s="6"/>
      <c r="O18" s="6"/>
      <c r="P18" s="6"/>
      <c r="Q18" s="6"/>
      <c r="R18" s="6">
        <v>1.07</v>
      </c>
      <c r="S18"/>
      <c r="T18"/>
      <c r="U18"/>
    </row>
    <row r="19" spans="1:32" ht="12" customHeight="1" x14ac:dyDescent="0.25">
      <c r="A19" s="4" t="s">
        <v>29</v>
      </c>
      <c r="B19" s="3"/>
      <c r="C19" s="3"/>
      <c r="D19" s="3"/>
      <c r="E19" s="3"/>
      <c r="F19" s="3"/>
      <c r="G19" s="6"/>
      <c r="H19" s="6"/>
      <c r="I19" s="6"/>
      <c r="J19" s="6"/>
      <c r="K19" s="6"/>
      <c r="M19" s="5" t="s">
        <v>9</v>
      </c>
      <c r="N19" s="6"/>
      <c r="O19" s="6"/>
      <c r="P19" s="6"/>
      <c r="Q19" s="6"/>
      <c r="R19" s="6">
        <v>11.19</v>
      </c>
      <c r="S19"/>
      <c r="T19"/>
      <c r="U19"/>
    </row>
    <row r="20" spans="1:32" ht="12" customHeight="1" x14ac:dyDescent="0.25">
      <c r="A20" s="5" t="s">
        <v>6</v>
      </c>
      <c r="B20" s="19">
        <f t="shared" ref="B20:H25" si="7">ROUND((B$3*($O16/100))+(B$4*($P16/100))+(B$5*($Q16/100))+(B$6*($R16/100))+(B$2*($N16/100)),1)</f>
        <v>67.7</v>
      </c>
      <c r="C20" s="19">
        <f t="shared" si="7"/>
        <v>70.900000000000006</v>
      </c>
      <c r="D20" s="19">
        <f t="shared" si="7"/>
        <v>68.900000000000006</v>
      </c>
      <c r="E20" s="19">
        <f t="shared" si="7"/>
        <v>70.599999999999994</v>
      </c>
      <c r="F20" s="19">
        <f t="shared" si="7"/>
        <v>69.900000000000006</v>
      </c>
      <c r="G20" s="19">
        <f t="shared" si="7"/>
        <v>76.2</v>
      </c>
      <c r="H20" s="19">
        <f t="shared" si="7"/>
        <v>74.8</v>
      </c>
      <c r="I20" s="19">
        <f t="shared" si="0"/>
        <v>67.7</v>
      </c>
      <c r="J20" s="19">
        <f t="shared" si="1"/>
        <v>76.2</v>
      </c>
      <c r="K20" s="19">
        <f t="shared" si="2"/>
        <v>71.285714285714292</v>
      </c>
      <c r="L20" s="19"/>
      <c r="M20" s="5" t="s">
        <v>10</v>
      </c>
      <c r="N20" s="6">
        <v>11.81</v>
      </c>
      <c r="O20" s="6"/>
      <c r="P20" s="6"/>
      <c r="Q20" s="6">
        <v>16.920000000000002</v>
      </c>
      <c r="R20" s="6"/>
      <c r="S20"/>
      <c r="T20"/>
      <c r="U20"/>
    </row>
    <row r="21" spans="1:32" ht="12" customHeight="1" x14ac:dyDescent="0.25">
      <c r="A21" s="5" t="s">
        <v>7</v>
      </c>
      <c r="B21" s="19">
        <f t="shared" si="7"/>
        <v>22.4</v>
      </c>
      <c r="C21" s="19">
        <f t="shared" si="7"/>
        <v>20.3</v>
      </c>
      <c r="D21" s="19">
        <f t="shared" si="7"/>
        <v>21.4</v>
      </c>
      <c r="E21" s="19">
        <f t="shared" si="7"/>
        <v>20</v>
      </c>
      <c r="F21" s="19">
        <f t="shared" si="7"/>
        <v>18.600000000000001</v>
      </c>
      <c r="G21" s="19">
        <f t="shared" si="7"/>
        <v>16.2</v>
      </c>
      <c r="H21" s="19">
        <f t="shared" si="7"/>
        <v>16.7</v>
      </c>
      <c r="I21" s="19">
        <f t="shared" si="0"/>
        <v>16.2</v>
      </c>
      <c r="J21" s="19">
        <f t="shared" si="1"/>
        <v>22.4</v>
      </c>
      <c r="K21" s="19">
        <f t="shared" si="2"/>
        <v>19.37142857142857</v>
      </c>
      <c r="L21" s="19"/>
      <c r="M21" s="5" t="s">
        <v>22</v>
      </c>
      <c r="N21" s="6">
        <v>4.07</v>
      </c>
      <c r="O21" s="6">
        <v>13.96</v>
      </c>
      <c r="P21" s="6"/>
      <c r="Q21" s="6"/>
      <c r="R21" s="6"/>
      <c r="S21"/>
      <c r="T21"/>
      <c r="U21"/>
    </row>
    <row r="22" spans="1:32" ht="12" customHeight="1" x14ac:dyDescent="0.25">
      <c r="A22" s="6" t="s">
        <v>2</v>
      </c>
      <c r="B22" s="19">
        <f t="shared" si="7"/>
        <v>0</v>
      </c>
      <c r="C22" s="19">
        <f t="shared" si="7"/>
        <v>0.1</v>
      </c>
      <c r="D22" s="19">
        <f t="shared" si="7"/>
        <v>0.2</v>
      </c>
      <c r="E22" s="19">
        <f t="shared" si="7"/>
        <v>0</v>
      </c>
      <c r="F22" s="19">
        <f t="shared" si="7"/>
        <v>0</v>
      </c>
      <c r="G22" s="19">
        <f t="shared" si="7"/>
        <v>0</v>
      </c>
      <c r="H22" s="19">
        <f t="shared" si="7"/>
        <v>0</v>
      </c>
      <c r="I22" s="19">
        <f t="shared" si="0"/>
        <v>0</v>
      </c>
      <c r="J22" s="19">
        <f t="shared" si="1"/>
        <v>0.2</v>
      </c>
      <c r="K22" s="19">
        <f t="shared" si="2"/>
        <v>4.2857142857142864E-2</v>
      </c>
      <c r="L22" s="19"/>
      <c r="M22" s="7" t="s">
        <v>31</v>
      </c>
      <c r="N22" s="7">
        <f>SUM(N16:N21)</f>
        <v>99.449999999999989</v>
      </c>
      <c r="O22" s="7">
        <f>SUM(O16:O21)</f>
        <v>100.00999999999999</v>
      </c>
      <c r="P22" s="7"/>
      <c r="Q22" s="7">
        <f>SUM(Q16:Q21)</f>
        <v>100.00000000000001</v>
      </c>
      <c r="R22" s="7">
        <f>SUM(R16:R21)</f>
        <v>100</v>
      </c>
      <c r="S22"/>
      <c r="T22"/>
      <c r="U22"/>
    </row>
    <row r="23" spans="1:32" ht="12" customHeight="1" x14ac:dyDescent="0.25">
      <c r="A23" s="5" t="s">
        <v>9</v>
      </c>
      <c r="B23" s="19">
        <f t="shared" si="7"/>
        <v>0.3</v>
      </c>
      <c r="C23" s="19">
        <f t="shared" si="7"/>
        <v>0.9</v>
      </c>
      <c r="D23" s="19">
        <f t="shared" si="7"/>
        <v>1.7</v>
      </c>
      <c r="E23" s="19">
        <f t="shared" si="7"/>
        <v>0.3</v>
      </c>
      <c r="F23" s="19">
        <f t="shared" si="7"/>
        <v>0.3</v>
      </c>
      <c r="G23" s="19">
        <f t="shared" si="7"/>
        <v>0.2</v>
      </c>
      <c r="H23" s="19">
        <f t="shared" si="7"/>
        <v>0.2</v>
      </c>
      <c r="I23" s="19">
        <f t="shared" si="0"/>
        <v>0.2</v>
      </c>
      <c r="J23" s="19">
        <f t="shared" si="1"/>
        <v>1.7</v>
      </c>
      <c r="K23" s="19">
        <f t="shared" si="2"/>
        <v>0.55714285714285716</v>
      </c>
      <c r="L23" s="19"/>
      <c r="S23"/>
      <c r="T23"/>
      <c r="U23"/>
    </row>
    <row r="24" spans="1:32" ht="12" customHeight="1" x14ac:dyDescent="0.25">
      <c r="A24" s="5" t="s">
        <v>10</v>
      </c>
      <c r="B24" s="19">
        <f t="shared" si="7"/>
        <v>3.8</v>
      </c>
      <c r="C24" s="19">
        <f t="shared" si="7"/>
        <v>3.2</v>
      </c>
      <c r="D24" s="19">
        <f t="shared" si="7"/>
        <v>3</v>
      </c>
      <c r="E24" s="19">
        <f t="shared" si="7"/>
        <v>4.5</v>
      </c>
      <c r="F24" s="19">
        <f t="shared" si="7"/>
        <v>9.3000000000000007</v>
      </c>
      <c r="G24" s="19">
        <f t="shared" si="7"/>
        <v>3.7</v>
      </c>
      <c r="H24" s="19">
        <f t="shared" si="7"/>
        <v>4.7</v>
      </c>
      <c r="I24" s="19">
        <f t="shared" si="0"/>
        <v>3</v>
      </c>
      <c r="J24" s="19">
        <f t="shared" si="1"/>
        <v>9.3000000000000007</v>
      </c>
      <c r="K24" s="19">
        <f t="shared" si="2"/>
        <v>4.6000000000000005</v>
      </c>
      <c r="L24" s="19"/>
      <c r="S24"/>
      <c r="T24"/>
      <c r="U24"/>
    </row>
    <row r="25" spans="1:32" ht="12" customHeight="1" x14ac:dyDescent="0.25">
      <c r="A25" s="5" t="s">
        <v>22</v>
      </c>
      <c r="B25" s="19">
        <f t="shared" si="7"/>
        <v>5.5</v>
      </c>
      <c r="C25" s="19">
        <f t="shared" si="7"/>
        <v>4.5</v>
      </c>
      <c r="D25" s="19">
        <f t="shared" si="7"/>
        <v>4.9000000000000004</v>
      </c>
      <c r="E25" s="19">
        <f t="shared" si="7"/>
        <v>4.5</v>
      </c>
      <c r="F25" s="19">
        <f t="shared" si="7"/>
        <v>1.8</v>
      </c>
      <c r="G25" s="19">
        <f t="shared" si="7"/>
        <v>3.7</v>
      </c>
      <c r="H25" s="19">
        <f t="shared" si="7"/>
        <v>3.5</v>
      </c>
      <c r="I25" s="19">
        <f t="shared" si="0"/>
        <v>1.8</v>
      </c>
      <c r="J25" s="19">
        <f t="shared" si="1"/>
        <v>5.5</v>
      </c>
      <c r="K25" s="19">
        <f t="shared" si="2"/>
        <v>4.0571428571428569</v>
      </c>
      <c r="L25" s="19"/>
      <c r="S25"/>
      <c r="T25"/>
      <c r="U25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</row>
    <row r="26" spans="1:32" ht="12" customHeight="1" x14ac:dyDescent="0.25">
      <c r="A26" s="6" t="s">
        <v>31</v>
      </c>
      <c r="B26" s="19">
        <f t="shared" ref="B26:H26" si="8">SUM(B20:B25)</f>
        <v>99.699999999999989</v>
      </c>
      <c r="C26" s="19">
        <f t="shared" si="8"/>
        <v>99.9</v>
      </c>
      <c r="D26" s="19">
        <f t="shared" si="8"/>
        <v>100.10000000000002</v>
      </c>
      <c r="E26" s="19">
        <f t="shared" si="8"/>
        <v>99.899999999999991</v>
      </c>
      <c r="F26" s="19">
        <f t="shared" si="8"/>
        <v>99.899999999999991</v>
      </c>
      <c r="G26" s="19">
        <f t="shared" si="8"/>
        <v>100.00000000000001</v>
      </c>
      <c r="H26" s="19">
        <f t="shared" si="8"/>
        <v>99.9</v>
      </c>
      <c r="I26" s="19"/>
      <c r="J26" s="19"/>
      <c r="K26" s="19"/>
      <c r="L26" s="19"/>
      <c r="M26"/>
      <c r="N26"/>
      <c r="O26"/>
      <c r="P26"/>
      <c r="Q26"/>
      <c r="R26"/>
      <c r="U26"/>
    </row>
    <row r="27" spans="1:32" ht="12" customHeight="1" x14ac:dyDescent="0.25">
      <c r="A27" s="12" t="s">
        <v>27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19"/>
      <c r="M27"/>
      <c r="N27"/>
      <c r="O27"/>
      <c r="P27"/>
      <c r="Q27"/>
      <c r="R27"/>
      <c r="U27"/>
    </row>
    <row r="28" spans="1:32" ht="12" customHeight="1" x14ac:dyDescent="0.25">
      <c r="A28" s="6" t="s">
        <v>3</v>
      </c>
      <c r="B28" s="16">
        <v>3.26</v>
      </c>
      <c r="C28" s="16">
        <v>3.6</v>
      </c>
      <c r="D28" s="16">
        <v>4.38</v>
      </c>
      <c r="E28" s="16">
        <v>3.56</v>
      </c>
      <c r="F28" s="16">
        <v>3.91</v>
      </c>
      <c r="G28" s="16">
        <v>3.52</v>
      </c>
      <c r="H28" s="16">
        <v>3.6</v>
      </c>
      <c r="I28" s="16">
        <f t="shared" si="0"/>
        <v>3.26</v>
      </c>
      <c r="J28" s="16">
        <f t="shared" si="1"/>
        <v>4.38</v>
      </c>
      <c r="K28" s="16">
        <f t="shared" si="2"/>
        <v>3.6900000000000004</v>
      </c>
      <c r="L28" s="19"/>
      <c r="M28"/>
      <c r="N28"/>
      <c r="O28"/>
      <c r="P28"/>
      <c r="Q28"/>
      <c r="R28"/>
    </row>
    <row r="29" spans="1:32" ht="12" customHeight="1" x14ac:dyDescent="0.25">
      <c r="A29" s="6" t="s">
        <v>4</v>
      </c>
      <c r="B29" s="16">
        <v>4.4000000000000004</v>
      </c>
      <c r="C29" s="16">
        <v>4.34</v>
      </c>
      <c r="D29" s="16">
        <v>4.28</v>
      </c>
      <c r="E29" s="16">
        <v>4.3600000000000003</v>
      </c>
      <c r="F29" s="16">
        <v>4.87</v>
      </c>
      <c r="G29" s="16">
        <v>4.46</v>
      </c>
      <c r="H29" s="16">
        <v>4.54</v>
      </c>
      <c r="I29" s="16">
        <f t="shared" si="0"/>
        <v>4.28</v>
      </c>
      <c r="J29" s="16">
        <f t="shared" si="1"/>
        <v>4.87</v>
      </c>
      <c r="K29" s="16">
        <f t="shared" si="2"/>
        <v>4.4642857142857144</v>
      </c>
      <c r="L29" s="19"/>
      <c r="M29"/>
      <c r="N29"/>
      <c r="O29"/>
      <c r="P29"/>
      <c r="Q29"/>
      <c r="R29"/>
      <c r="S29"/>
      <c r="T29"/>
      <c r="U29"/>
    </row>
    <row r="30" spans="1:32" ht="12" customHeight="1" x14ac:dyDescent="0.25">
      <c r="A30" s="7" t="s">
        <v>5</v>
      </c>
      <c r="B30" s="26">
        <v>14.35</v>
      </c>
      <c r="C30" s="26">
        <v>15.63</v>
      </c>
      <c r="D30" s="26">
        <v>18.73</v>
      </c>
      <c r="E30" s="26">
        <v>15.53</v>
      </c>
      <c r="F30" s="26">
        <v>19.05</v>
      </c>
      <c r="G30" s="26">
        <v>15.73</v>
      </c>
      <c r="H30" s="26">
        <v>16.34</v>
      </c>
      <c r="I30" s="26">
        <f t="shared" si="0"/>
        <v>14.35</v>
      </c>
      <c r="J30" s="26">
        <f t="shared" si="1"/>
        <v>19.05</v>
      </c>
      <c r="K30" s="26">
        <f t="shared" si="2"/>
        <v>16.48</v>
      </c>
      <c r="L30" s="6"/>
      <c r="M30"/>
      <c r="N30"/>
      <c r="O30"/>
      <c r="P30"/>
      <c r="Q30"/>
      <c r="R30"/>
      <c r="S30"/>
      <c r="T30"/>
      <c r="U30"/>
    </row>
    <row r="31" spans="1:32" ht="12" customHeight="1" x14ac:dyDescent="0.25">
      <c r="A31"/>
      <c r="B31"/>
      <c r="C31"/>
      <c r="D31"/>
      <c r="E31"/>
      <c r="F31"/>
      <c r="G31"/>
      <c r="H31"/>
      <c r="I31"/>
      <c r="J31"/>
      <c r="K31"/>
      <c r="L31" s="8"/>
      <c r="S31"/>
      <c r="T31"/>
      <c r="U31"/>
    </row>
    <row r="32" spans="1:32" ht="12" customHeight="1" x14ac:dyDescent="0.25">
      <c r="A32"/>
      <c r="B32"/>
      <c r="C32"/>
      <c r="D32"/>
      <c r="E32"/>
      <c r="F32"/>
      <c r="G32"/>
      <c r="H32"/>
      <c r="I32"/>
      <c r="J32"/>
      <c r="K32"/>
      <c r="L32" s="13"/>
      <c r="U32"/>
    </row>
    <row r="33" spans="1:21" ht="12" customHeight="1" x14ac:dyDescent="0.25">
      <c r="A33"/>
      <c r="B33"/>
      <c r="C33"/>
      <c r="D33"/>
      <c r="E33"/>
      <c r="F33"/>
      <c r="G33"/>
      <c r="H33"/>
      <c r="I33"/>
      <c r="J33"/>
      <c r="K33"/>
      <c r="L33" s="13"/>
      <c r="M33" s="13"/>
      <c r="N33" s="13"/>
      <c r="S33"/>
      <c r="T33"/>
      <c r="U33"/>
    </row>
    <row r="34" spans="1:21" ht="12" customHeight="1" x14ac:dyDescent="0.25">
      <c r="B34" s="9"/>
      <c r="C34" s="9"/>
      <c r="E34" s="9"/>
      <c r="F34" s="9"/>
      <c r="G34" s="9"/>
      <c r="H34" s="9"/>
      <c r="I34" s="9"/>
      <c r="J34" s="9"/>
      <c r="K34" s="9"/>
      <c r="L34" s="13"/>
      <c r="U34"/>
    </row>
    <row r="35" spans="1:21" ht="12" customHeight="1" x14ac:dyDescent="0.25">
      <c r="B35" s="9"/>
      <c r="C35" s="9"/>
      <c r="G35" s="9"/>
      <c r="H35" s="9"/>
      <c r="I35" s="9"/>
      <c r="J35" s="9"/>
      <c r="K35" s="9"/>
      <c r="L35" s="9"/>
    </row>
    <row r="36" spans="1:21" ht="12" customHeight="1" x14ac:dyDescent="0.25">
      <c r="L36" s="13"/>
      <c r="U36"/>
    </row>
    <row r="37" spans="1:21" ht="12" customHeight="1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9"/>
    </row>
    <row r="38" spans="1:21" ht="12" customHeight="1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9"/>
    </row>
    <row r="39" spans="1:21" ht="12" customHeight="1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</row>
    <row r="40" spans="1:21" ht="12" customHeight="1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</row>
    <row r="41" spans="1:21" ht="12" customHeight="1" x14ac:dyDescent="0.25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</row>
    <row r="42" spans="1:21" ht="12" customHeight="1" x14ac:dyDescent="0.25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</row>
    <row r="43" spans="1:21" ht="12" customHeight="1" x14ac:dyDescent="0.25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</row>
    <row r="44" spans="1:21" ht="12" customHeight="1" x14ac:dyDescent="0.25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1"/>
    </row>
    <row r="45" spans="1:21" ht="12" customHeight="1" x14ac:dyDescent="0.25">
      <c r="L45" s="11"/>
    </row>
    <row r="46" spans="1:21" ht="12" customHeight="1" x14ac:dyDescent="0.25">
      <c r="L46" s="11"/>
    </row>
    <row r="47" spans="1:21" ht="12" customHeight="1" x14ac:dyDescent="0.25">
      <c r="L47" s="10"/>
    </row>
  </sheetData>
  <conditionalFormatting sqref="B7:H7 B20:H26 L20:L29 L7">
    <cfRule type="cellIs" dxfId="19" priority="62" operator="equal">
      <formula>"x"</formula>
    </cfRule>
  </conditionalFormatting>
  <conditionalFormatting sqref="B5:H5 L5">
    <cfRule type="cellIs" dxfId="18" priority="59" operator="equal">
      <formula>"x"</formula>
    </cfRule>
  </conditionalFormatting>
  <conditionalFormatting sqref="B4:H4 L4">
    <cfRule type="cellIs" dxfId="17" priority="61" operator="equal">
      <formula>"x"</formula>
    </cfRule>
  </conditionalFormatting>
  <conditionalFormatting sqref="D4">
    <cfRule type="cellIs" dxfId="16" priority="60" operator="equal">
      <formula>"x"</formula>
    </cfRule>
  </conditionalFormatting>
  <conditionalFormatting sqref="B6:H6 L6">
    <cfRule type="cellIs" dxfId="15" priority="58" operator="equal">
      <formula>"x"</formula>
    </cfRule>
  </conditionalFormatting>
  <conditionalFormatting sqref="B2:H2 L2">
    <cfRule type="cellIs" dxfId="14" priority="57" operator="equal">
      <formula>"x"</formula>
    </cfRule>
  </conditionalFormatting>
  <conditionalFormatting sqref="B3:H3 L3">
    <cfRule type="cellIs" dxfId="13" priority="56" operator="equal">
      <formula>"x"</formula>
    </cfRule>
  </conditionalFormatting>
  <conditionalFormatting sqref="C3 E3 G3">
    <cfRule type="cellIs" dxfId="12" priority="55" operator="equal">
      <formula>"x"</formula>
    </cfRule>
  </conditionalFormatting>
  <conditionalFormatting sqref="C3:H3 L3">
    <cfRule type="cellIs" dxfId="11" priority="54" operator="equal">
      <formula>"x"</formula>
    </cfRule>
  </conditionalFormatting>
  <conditionalFormatting sqref="B3:H3 L3">
    <cfRule type="cellIs" dxfId="10" priority="53" operator="equal">
      <formula>"x"</formula>
    </cfRule>
  </conditionalFormatting>
  <conditionalFormatting sqref="N5:T11">
    <cfRule type="cellIs" dxfId="9" priority="23" operator="greaterThan">
      <formula>0</formula>
    </cfRule>
    <cfRule type="cellIs" dxfId="8" priority="24" operator="lessThan">
      <formula>0</formula>
    </cfRule>
  </conditionalFormatting>
  <conditionalFormatting sqref="I7:K7 I20:K26">
    <cfRule type="cellIs" dxfId="7" priority="8" operator="equal">
      <formula>"x"</formula>
    </cfRule>
  </conditionalFormatting>
  <conditionalFormatting sqref="I5:K5">
    <cfRule type="cellIs" dxfId="6" priority="6" operator="equal">
      <formula>"x"</formula>
    </cfRule>
  </conditionalFormatting>
  <conditionalFormatting sqref="I4:K4">
    <cfRule type="cellIs" dxfId="5" priority="7" operator="equal">
      <formula>"x"</formula>
    </cfRule>
  </conditionalFormatting>
  <conditionalFormatting sqref="I6:K6">
    <cfRule type="cellIs" dxfId="4" priority="5" operator="equal">
      <formula>"x"</formula>
    </cfRule>
  </conditionalFormatting>
  <conditionalFormatting sqref="I2:K2">
    <cfRule type="cellIs" dxfId="3" priority="4" operator="equal">
      <formula>"x"</formula>
    </cfRule>
  </conditionalFormatting>
  <conditionalFormatting sqref="I3:K3">
    <cfRule type="cellIs" dxfId="2" priority="3" operator="equal">
      <formula>"x"</formula>
    </cfRule>
  </conditionalFormatting>
  <conditionalFormatting sqref="I3:K3">
    <cfRule type="cellIs" dxfId="1" priority="2" operator="equal">
      <formula>"x"</formula>
    </cfRule>
  </conditionalFormatting>
  <conditionalFormatting sqref="I3:K3">
    <cfRule type="cellIs" dxfId="0" priority="1" operator="equal">
      <formula>"x"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bulk_mineralogy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2021-01-19T18:31:32Z</dcterms:modified>
</cp:coreProperties>
</file>