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codeName="ThisWorkbook"/>
  <xr:revisionPtr revIDLastSave="505" documentId="13_ncr:1_{B56BBC56-5DCD-41AB-A67D-99B8C258A0A5}" xr6:coauthVersionLast="46" xr6:coauthVersionMax="46" xr10:uidLastSave="{ED2F8EBC-98DD-462C-B644-94192B185A8A}"/>
  <bookViews>
    <workbookView xWindow="32052" yWindow="0" windowWidth="15060" windowHeight="12360" xr2:uid="{37F05396-BA24-40CC-AF0B-B0D3FB718982}"/>
  </bookViews>
  <sheets>
    <sheet name="clay_mineralogy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5" l="1"/>
  <c r="Y40" i="5"/>
  <c r="V38" i="5"/>
  <c r="W38" i="5"/>
  <c r="X38" i="5"/>
  <c r="V39" i="5"/>
  <c r="W39" i="5"/>
  <c r="X39" i="5"/>
  <c r="X37" i="5"/>
  <c r="W37" i="5"/>
  <c r="V37" i="5"/>
  <c r="Y38" i="5"/>
  <c r="Y39" i="5"/>
  <c r="J4" i="5"/>
  <c r="I2" i="5"/>
  <c r="I41" i="5"/>
  <c r="J41" i="5"/>
  <c r="K41" i="5"/>
  <c r="I42" i="5"/>
  <c r="J42" i="5"/>
  <c r="K42" i="5"/>
  <c r="I43" i="5"/>
  <c r="J43" i="5"/>
  <c r="K43" i="5"/>
  <c r="I16" i="5"/>
  <c r="J16" i="5"/>
  <c r="K16" i="5"/>
  <c r="I17" i="5"/>
  <c r="J17" i="5"/>
  <c r="I18" i="5"/>
  <c r="J18" i="5"/>
  <c r="K18" i="5"/>
  <c r="I19" i="5"/>
  <c r="J19" i="5"/>
  <c r="K19" i="5"/>
  <c r="I20" i="5"/>
  <c r="J20" i="5"/>
  <c r="K20" i="5"/>
  <c r="I21" i="5"/>
  <c r="J21" i="5"/>
  <c r="K21" i="5"/>
  <c r="I22" i="5"/>
  <c r="J22" i="5"/>
  <c r="K22" i="5"/>
  <c r="I23" i="5"/>
  <c r="J23" i="5"/>
  <c r="K23" i="5"/>
  <c r="I24" i="5"/>
  <c r="J24" i="5"/>
  <c r="K24" i="5"/>
  <c r="I25" i="5"/>
  <c r="J25" i="5"/>
  <c r="K25" i="5"/>
  <c r="K15" i="5"/>
  <c r="J15" i="5"/>
  <c r="I15" i="5"/>
  <c r="I8" i="5"/>
  <c r="J8" i="5"/>
  <c r="K8" i="5"/>
  <c r="I9" i="5"/>
  <c r="J9" i="5"/>
  <c r="K9" i="5"/>
  <c r="I10" i="5"/>
  <c r="J10" i="5"/>
  <c r="K10" i="5"/>
  <c r="I11" i="5"/>
  <c r="J11" i="5"/>
  <c r="K11" i="5"/>
  <c r="I13" i="5"/>
  <c r="J13" i="5"/>
  <c r="K13" i="5"/>
  <c r="K7" i="5"/>
  <c r="J7" i="5"/>
  <c r="I7" i="5"/>
  <c r="K6" i="5"/>
  <c r="J6" i="5"/>
  <c r="I6" i="5"/>
  <c r="K5" i="5"/>
  <c r="J5" i="5"/>
  <c r="I5" i="5"/>
  <c r="K4" i="5"/>
  <c r="I4" i="5"/>
  <c r="K3" i="5"/>
  <c r="J3" i="5"/>
  <c r="I3" i="5"/>
  <c r="K2" i="5"/>
  <c r="J2" i="5"/>
  <c r="P37" i="5"/>
  <c r="Q37" i="5"/>
  <c r="R37" i="5"/>
  <c r="R40" i="5" s="1"/>
  <c r="S37" i="5"/>
  <c r="T37" i="5"/>
  <c r="U37" i="5"/>
  <c r="Y37" i="5"/>
  <c r="P38" i="5"/>
  <c r="Q38" i="5"/>
  <c r="R38" i="5"/>
  <c r="S38" i="5"/>
  <c r="T38" i="5"/>
  <c r="U38" i="5"/>
  <c r="P39" i="5"/>
  <c r="Q39" i="5"/>
  <c r="R39" i="5"/>
  <c r="S39" i="5"/>
  <c r="T39" i="5"/>
  <c r="U39" i="5"/>
  <c r="O39" i="5"/>
  <c r="O38" i="5"/>
  <c r="O37" i="5"/>
  <c r="B26" i="5"/>
  <c r="F28" i="5"/>
  <c r="C28" i="5"/>
  <c r="D28" i="5"/>
  <c r="E28" i="5"/>
  <c r="G28" i="5"/>
  <c r="H28" i="5"/>
  <c r="L28" i="5"/>
  <c r="C29" i="5"/>
  <c r="D29" i="5"/>
  <c r="E29" i="5"/>
  <c r="F29" i="5"/>
  <c r="G29" i="5"/>
  <c r="H29" i="5"/>
  <c r="L29" i="5"/>
  <c r="C30" i="5"/>
  <c r="D30" i="5"/>
  <c r="E30" i="5"/>
  <c r="F30" i="5"/>
  <c r="G30" i="5"/>
  <c r="H30" i="5"/>
  <c r="L30" i="5"/>
  <c r="C31" i="5"/>
  <c r="D31" i="5"/>
  <c r="E31" i="5"/>
  <c r="F31" i="5"/>
  <c r="G31" i="5"/>
  <c r="H31" i="5"/>
  <c r="L31" i="5"/>
  <c r="C32" i="5"/>
  <c r="D32" i="5"/>
  <c r="E32" i="5"/>
  <c r="F32" i="5"/>
  <c r="G32" i="5"/>
  <c r="H32" i="5"/>
  <c r="L32" i="5"/>
  <c r="C33" i="5"/>
  <c r="D33" i="5"/>
  <c r="E33" i="5"/>
  <c r="F33" i="5"/>
  <c r="G33" i="5"/>
  <c r="H33" i="5"/>
  <c r="L33" i="5"/>
  <c r="C34" i="5"/>
  <c r="D34" i="5"/>
  <c r="E34" i="5"/>
  <c r="F34" i="5"/>
  <c r="G34" i="5"/>
  <c r="H34" i="5"/>
  <c r="L34" i="5"/>
  <c r="C35" i="5"/>
  <c r="D35" i="5"/>
  <c r="E35" i="5"/>
  <c r="F35" i="5"/>
  <c r="G35" i="5"/>
  <c r="H35" i="5"/>
  <c r="L35" i="5"/>
  <c r="C36" i="5"/>
  <c r="D36" i="5"/>
  <c r="E36" i="5"/>
  <c r="F36" i="5"/>
  <c r="G36" i="5"/>
  <c r="H36" i="5"/>
  <c r="L36" i="5"/>
  <c r="C37" i="5"/>
  <c r="D37" i="5"/>
  <c r="E37" i="5"/>
  <c r="F37" i="5"/>
  <c r="G37" i="5"/>
  <c r="H37" i="5"/>
  <c r="L37" i="5"/>
  <c r="C38" i="5"/>
  <c r="D38" i="5"/>
  <c r="E38" i="5"/>
  <c r="F38" i="5"/>
  <c r="G38" i="5"/>
  <c r="H38" i="5"/>
  <c r="L38" i="5"/>
  <c r="B29" i="5"/>
  <c r="I29" i="5" s="1"/>
  <c r="B30" i="5"/>
  <c r="I30" i="5" s="1"/>
  <c r="B31" i="5"/>
  <c r="B32" i="5"/>
  <c r="B33" i="5"/>
  <c r="B34" i="5"/>
  <c r="B35" i="5"/>
  <c r="B36" i="5"/>
  <c r="I36" i="5" s="1"/>
  <c r="B37" i="5"/>
  <c r="B38" i="5"/>
  <c r="I38" i="5" s="1"/>
  <c r="B28" i="5"/>
  <c r="K28" i="5" s="1"/>
  <c r="I37" i="5" l="1"/>
  <c r="I35" i="5"/>
  <c r="J34" i="5"/>
  <c r="Q40" i="5"/>
  <c r="K36" i="5"/>
  <c r="J31" i="5"/>
  <c r="I33" i="5"/>
  <c r="I32" i="5"/>
  <c r="I34" i="5"/>
  <c r="K31" i="5"/>
  <c r="J36" i="5"/>
  <c r="K33" i="5"/>
  <c r="I31" i="5"/>
  <c r="K38" i="5"/>
  <c r="J33" i="5"/>
  <c r="K30" i="5"/>
  <c r="O40" i="5"/>
  <c r="I28" i="5"/>
  <c r="J38" i="5"/>
  <c r="K35" i="5"/>
  <c r="J30" i="5"/>
  <c r="J28" i="5"/>
  <c r="J35" i="5"/>
  <c r="K32" i="5"/>
  <c r="K37" i="5"/>
  <c r="J32" i="5"/>
  <c r="K29" i="5"/>
  <c r="J37" i="5"/>
  <c r="K34" i="5"/>
  <c r="J29" i="5"/>
  <c r="U40" i="5"/>
  <c r="T40" i="5"/>
  <c r="S40" i="5"/>
  <c r="P40" i="5"/>
  <c r="H39" i="5"/>
  <c r="G39" i="5"/>
  <c r="E39" i="5"/>
  <c r="D39" i="5"/>
  <c r="C39" i="5"/>
  <c r="F39" i="5"/>
  <c r="B39" i="5"/>
  <c r="P32" i="5"/>
  <c r="O32" i="5"/>
  <c r="R32" i="5"/>
  <c r="S32" i="5"/>
  <c r="T32" i="5"/>
  <c r="U32" i="5"/>
  <c r="V32" i="5"/>
  <c r="Q32" i="5"/>
  <c r="I39" i="5" l="1"/>
  <c r="C26" i="5"/>
  <c r="D26" i="5"/>
  <c r="E26" i="5"/>
  <c r="F26" i="5"/>
  <c r="G26" i="5"/>
  <c r="H26" i="5"/>
  <c r="I26" i="5" l="1"/>
  <c r="O11" i="5"/>
  <c r="O12" i="5"/>
  <c r="O6" i="5"/>
  <c r="O14" i="5"/>
  <c r="O7" i="5"/>
  <c r="O15" i="5"/>
  <c r="O8" i="5"/>
  <c r="O9" i="5"/>
  <c r="O10" i="5"/>
  <c r="O13" i="5"/>
  <c r="O5" i="5"/>
  <c r="U13" i="5" l="1"/>
  <c r="U11" i="5"/>
  <c r="U10" i="5"/>
  <c r="U9" i="5"/>
  <c r="U8" i="5"/>
  <c r="U7" i="5"/>
  <c r="U15" i="5"/>
  <c r="U6" i="5"/>
  <c r="U14" i="5"/>
  <c r="V9" i="5"/>
  <c r="V10" i="5"/>
  <c r="T11" i="5"/>
  <c r="T10" i="5"/>
  <c r="T9" i="5"/>
  <c r="T8" i="5"/>
  <c r="T7" i="5"/>
  <c r="T6" i="5"/>
  <c r="T14" i="5"/>
  <c r="T13" i="5"/>
  <c r="V11" i="5"/>
  <c r="S11" i="5"/>
  <c r="S10" i="5"/>
  <c r="S9" i="5"/>
  <c r="S8" i="5"/>
  <c r="S7" i="5"/>
  <c r="S15" i="5"/>
  <c r="S6" i="5"/>
  <c r="S14" i="5"/>
  <c r="S13" i="5"/>
  <c r="S12" i="5"/>
  <c r="V12" i="5"/>
  <c r="R10" i="5"/>
  <c r="R9" i="5"/>
  <c r="R8" i="5"/>
  <c r="R7" i="5"/>
  <c r="R15" i="5"/>
  <c r="R6" i="5"/>
  <c r="R14" i="5"/>
  <c r="R13" i="5"/>
  <c r="R12" i="5"/>
  <c r="R11" i="5"/>
  <c r="V15" i="5"/>
  <c r="V13" i="5"/>
  <c r="Q9" i="5"/>
  <c r="Q8" i="5"/>
  <c r="Q7" i="5"/>
  <c r="Q15" i="5"/>
  <c r="Q6" i="5"/>
  <c r="Q14" i="5"/>
  <c r="Q13" i="5"/>
  <c r="Q12" i="5"/>
  <c r="Q11" i="5"/>
  <c r="Q10" i="5"/>
  <c r="P8" i="5"/>
  <c r="P7" i="5"/>
  <c r="P15" i="5"/>
  <c r="P6" i="5"/>
  <c r="P14" i="5"/>
  <c r="P12" i="5"/>
  <c r="P11" i="5"/>
  <c r="P10" i="5"/>
  <c r="P9" i="5"/>
  <c r="V7" i="5"/>
  <c r="V14" i="5"/>
  <c r="V8" i="5"/>
  <c r="T15" i="5"/>
  <c r="T12" i="5"/>
  <c r="V6" i="5"/>
  <c r="P13" i="5"/>
  <c r="U12" i="5"/>
  <c r="E12" i="5"/>
  <c r="F12" i="5"/>
  <c r="D12" i="5"/>
  <c r="G12" i="5"/>
  <c r="C12" i="5"/>
  <c r="H12" i="5"/>
  <c r="U5" i="5" l="1"/>
  <c r="R5" i="5"/>
  <c r="P5" i="5"/>
  <c r="T5" i="5"/>
  <c r="V5" i="5"/>
  <c r="Q5" i="5"/>
  <c r="S5" i="5"/>
  <c r="B12" i="5"/>
  <c r="O16" i="5"/>
  <c r="Q16" i="5"/>
  <c r="P16" i="5"/>
  <c r="R16" i="5"/>
  <c r="S16" i="5"/>
  <c r="T16" i="5"/>
  <c r="V16" i="5"/>
  <c r="U16" i="5"/>
  <c r="I12" i="5" l="1"/>
  <c r="X32" i="5"/>
  <c r="W32" i="5"/>
</calcChain>
</file>

<file path=xl/sharedStrings.xml><?xml version="1.0" encoding="utf-8"?>
<sst xmlns="http://schemas.openxmlformats.org/spreadsheetml/2006/main" count="117" uniqueCount="47">
  <si>
    <t>MgO</t>
  </si>
  <si>
    <t>CaO</t>
  </si>
  <si>
    <t>Cl</t>
  </si>
  <si>
    <t>GOF</t>
  </si>
  <si>
    <t>Rexp</t>
  </si>
  <si>
    <t>Rwp</t>
  </si>
  <si>
    <r>
      <t>SiO</t>
    </r>
    <r>
      <rPr>
        <vertAlign val="subscript"/>
        <sz val="8"/>
        <color rgb="FF000000"/>
        <rFont val="Times New Roman"/>
        <family val="1"/>
      </rPr>
      <t>2</t>
    </r>
  </si>
  <si>
    <r>
      <t>Al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</si>
  <si>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Fe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</si>
  <si>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Na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</si>
  <si>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K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</si>
  <si>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P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5</t>
    </r>
  </si>
  <si>
    <r>
      <t>SO</t>
    </r>
    <r>
      <rPr>
        <vertAlign val="subscript"/>
        <sz val="8"/>
        <color theme="1"/>
        <rFont val="Times New Roman"/>
        <family val="1"/>
      </rPr>
      <t>3</t>
    </r>
  </si>
  <si>
    <t>Rietveld</t>
  </si>
  <si>
    <t>A</t>
  </si>
  <si>
    <t>B</t>
  </si>
  <si>
    <t>C</t>
  </si>
  <si>
    <t>D</t>
  </si>
  <si>
    <t>E</t>
  </si>
  <si>
    <t>F</t>
  </si>
  <si>
    <t>G</t>
  </si>
  <si>
    <t>S</t>
  </si>
  <si>
    <t>K-feldspar</t>
  </si>
  <si>
    <t>Plagioclase</t>
  </si>
  <si>
    <t>LOI</t>
  </si>
  <si>
    <t>Chemistry</t>
  </si>
  <si>
    <t>Mineralogy</t>
  </si>
  <si>
    <t>Error</t>
  </si>
  <si>
    <t xml:space="preserve">Used chemical composition of the minerals obtained from the website webmineral.com. </t>
  </si>
  <si>
    <t>Difference between the chemical composition obtained from quantitative mineral analysis minus chemical composition obtained form X-ray fluorescence</t>
  </si>
  <si>
    <t>Figures of merit</t>
  </si>
  <si>
    <t>Illite</t>
  </si>
  <si>
    <t>Montmorillonite</t>
  </si>
  <si>
    <t>Gibbsite</t>
  </si>
  <si>
    <t xml:space="preserve">Quartz </t>
  </si>
  <si>
    <t>Calcite</t>
  </si>
  <si>
    <t>Dolomite</t>
  </si>
  <si>
    <t>Halloysite-7Å</t>
  </si>
  <si>
    <t>Quartz</t>
  </si>
  <si>
    <t>Total</t>
  </si>
  <si>
    <t>Chemical Assay</t>
  </si>
  <si>
    <t>Alunite</t>
  </si>
  <si>
    <t>CP index</t>
  </si>
  <si>
    <t>Clay mineral assemblages</t>
  </si>
  <si>
    <t>Min</t>
  </si>
  <si>
    <t>Max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</si>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</sst>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vertAlign val="subscript"/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vertAlign val="subscript"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6">
    <dxf>
      <fill>
        <patternFill>
          <bgColor theme="9" tint="0.59996337778862885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B87F8-29AA-4EC8-8C13-3BBA78DAF82C}">
  <sheetPr codeName="Sheet2"/>
  <dimension ref="A1:AT53"/>
  <sheetViews>
    <sheetView showGridLines="0" tabSelected="1" zoomScale="70" zoomScaleNormal="70" workbookViewId="0">
      <selection activeCell="L7" sqref="L7"/>
    </sheetView>
  </sheetViews>
  <sheetFormatPr defaultColWidth="66.42578125" defaultRowHeight="11.25" x14ac:dyDescent="0.2"/>
  <cols>
    <col min="1" max="1" width="14.5703125" style="1" bestFit="1" customWidth="1"/>
    <col min="2" max="2" width="5.7109375" style="1" customWidth="1"/>
    <col min="3" max="3" width="5.7109375" style="1" bestFit="1" customWidth="1"/>
    <col min="4" max="4" width="4.85546875" style="1" bestFit="1" customWidth="1"/>
    <col min="5" max="5" width="5.7109375" style="1" bestFit="1" customWidth="1"/>
    <col min="6" max="6" width="4.85546875" style="1" bestFit="1" customWidth="1"/>
    <col min="7" max="8" width="5.7109375" style="1" bestFit="1" customWidth="1"/>
    <col min="9" max="10" width="5.7109375" style="1" customWidth="1"/>
    <col min="11" max="11" width="6.85546875" style="1" bestFit="1" customWidth="1"/>
    <col min="12" max="13" width="5.7109375" style="1" customWidth="1"/>
    <col min="14" max="14" width="11.42578125" style="1" customWidth="1"/>
    <col min="15" max="15" width="12.140625" style="1" bestFit="1" customWidth="1"/>
    <col min="16" max="16" width="5.28515625" style="1" bestFit="1" customWidth="1"/>
    <col min="17" max="17" width="10.28515625" style="1" bestFit="1" customWidth="1"/>
    <col min="18" max="18" width="6.140625" style="1" bestFit="1" customWidth="1"/>
    <col min="19" max="19" width="5.85546875" style="1" bestFit="1" customWidth="1"/>
    <col min="20" max="20" width="7.85546875" style="1" bestFit="1" customWidth="1"/>
    <col min="21" max="21" width="8.28515625" style="1" bestFit="1" customWidth="1"/>
    <col min="22" max="22" width="5.5703125" style="1" bestFit="1" customWidth="1"/>
    <col min="23" max="23" width="7.28515625" style="1" bestFit="1" customWidth="1"/>
    <col min="24" max="24" width="6.85546875" style="1" bestFit="1" customWidth="1"/>
    <col min="25" max="25" width="4.85546875" style="1" bestFit="1" customWidth="1"/>
    <col min="26" max="26" width="5.28515625" style="1" bestFit="1" customWidth="1"/>
    <col min="27" max="27" width="8.5703125" style="1" bestFit="1" customWidth="1"/>
    <col min="28" max="28" width="7.140625" style="1" bestFit="1" customWidth="1"/>
    <col min="29" max="29" width="6.42578125" style="1" bestFit="1" customWidth="1"/>
    <col min="30" max="30" width="8.85546875" style="1" bestFit="1" customWidth="1"/>
    <col min="31" max="31" width="9.28515625" style="1" bestFit="1" customWidth="1"/>
    <col min="32" max="32" width="6.5703125" style="1" bestFit="1" customWidth="1"/>
    <col min="33" max="33" width="8.28515625" style="1" bestFit="1" customWidth="1"/>
    <col min="34" max="34" width="7.7109375" style="1" bestFit="1" customWidth="1"/>
    <col min="35" max="35" width="3.28515625" style="1" bestFit="1" customWidth="1"/>
    <col min="36" max="36" width="2.42578125" style="1" bestFit="1" customWidth="1"/>
    <col min="37" max="77" width="15" style="1" customWidth="1"/>
    <col min="78" max="16384" width="66.42578125" style="1"/>
  </cols>
  <sheetData>
    <row r="1" spans="1:46" x14ac:dyDescent="0.2">
      <c r="A1" s="18" t="s">
        <v>26</v>
      </c>
      <c r="B1" s="3" t="s">
        <v>14</v>
      </c>
      <c r="C1" s="3" t="s">
        <v>15</v>
      </c>
      <c r="D1" s="3" t="s">
        <v>16</v>
      </c>
      <c r="E1" s="3" t="s">
        <v>17</v>
      </c>
      <c r="F1" s="3" t="s">
        <v>18</v>
      </c>
      <c r="G1" s="3" t="s">
        <v>19</v>
      </c>
      <c r="H1" s="3" t="s">
        <v>20</v>
      </c>
      <c r="I1" s="4" t="s">
        <v>44</v>
      </c>
      <c r="J1" s="4" t="s">
        <v>45</v>
      </c>
      <c r="K1" s="4" t="s">
        <v>46</v>
      </c>
      <c r="L1" s="4" t="s">
        <v>21</v>
      </c>
      <c r="M1" s="27"/>
      <c r="AI1" s="2"/>
      <c r="AJ1" s="2"/>
    </row>
    <row r="2" spans="1:46" x14ac:dyDescent="0.2">
      <c r="A2" s="7" t="s">
        <v>32</v>
      </c>
      <c r="B2" s="14">
        <v>0</v>
      </c>
      <c r="C2" s="14">
        <v>0</v>
      </c>
      <c r="D2" s="14">
        <v>0</v>
      </c>
      <c r="E2" s="14">
        <v>0</v>
      </c>
      <c r="F2" s="14">
        <v>0</v>
      </c>
      <c r="G2" s="14">
        <v>0</v>
      </c>
      <c r="H2" s="14">
        <v>0</v>
      </c>
      <c r="I2" s="14">
        <f>MIN($B2:$H2)</f>
        <v>0</v>
      </c>
      <c r="J2" s="14">
        <f>MAX($B2:$H2)</f>
        <v>0</v>
      </c>
      <c r="K2" s="14">
        <f>AVERAGE($B2:$H2)</f>
        <v>0</v>
      </c>
      <c r="L2" s="14">
        <v>1.01</v>
      </c>
      <c r="M2" s="14"/>
      <c r="N2" s="19" t="s">
        <v>29</v>
      </c>
      <c r="W2" s="2"/>
    </row>
    <row r="3" spans="1:46" x14ac:dyDescent="0.2">
      <c r="A3" s="7" t="s">
        <v>31</v>
      </c>
      <c r="B3" s="14">
        <v>5.35</v>
      </c>
      <c r="C3" s="14">
        <v>5.4</v>
      </c>
      <c r="D3" s="14">
        <v>7.62</v>
      </c>
      <c r="E3" s="14">
        <v>5.37</v>
      </c>
      <c r="F3" s="14">
        <v>8.6300000000000008</v>
      </c>
      <c r="G3" s="14">
        <v>8.66</v>
      </c>
      <c r="H3" s="14">
        <v>6</v>
      </c>
      <c r="I3" s="14">
        <f t="shared" ref="I3:I43" si="0">MIN($B3:$H3)</f>
        <v>5.35</v>
      </c>
      <c r="J3" s="14">
        <f t="shared" ref="J3:J43" si="1">MAX($B3:$H3)</f>
        <v>8.66</v>
      </c>
      <c r="K3" s="14">
        <f t="shared" ref="K3:K43" si="2">AVERAGE($B3:$H3)</f>
        <v>6.7185714285714289</v>
      </c>
      <c r="L3" s="14">
        <v>4.12</v>
      </c>
      <c r="M3" s="14"/>
      <c r="W3" s="2"/>
    </row>
    <row r="4" spans="1:46" x14ac:dyDescent="0.2">
      <c r="A4" s="7" t="s">
        <v>37</v>
      </c>
      <c r="B4" s="14">
        <v>89.75</v>
      </c>
      <c r="C4" s="14">
        <v>89.27</v>
      </c>
      <c r="D4" s="14">
        <v>65.45</v>
      </c>
      <c r="E4" s="14">
        <v>88.25</v>
      </c>
      <c r="F4" s="14">
        <v>58.01</v>
      </c>
      <c r="G4" s="14">
        <v>73.849999999999994</v>
      </c>
      <c r="H4" s="14">
        <v>85.25</v>
      </c>
      <c r="I4" s="14">
        <f t="shared" si="0"/>
        <v>58.01</v>
      </c>
      <c r="J4" s="14">
        <f>MAX($B4:$H4)</f>
        <v>89.75</v>
      </c>
      <c r="K4" s="14">
        <f t="shared" si="2"/>
        <v>78.547142857142845</v>
      </c>
      <c r="L4" s="14">
        <v>83.84</v>
      </c>
      <c r="M4" s="26"/>
      <c r="N4" s="15" t="s">
        <v>27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 t="s">
        <v>20</v>
      </c>
      <c r="V4" s="4" t="s">
        <v>21</v>
      </c>
      <c r="W4" s="2"/>
    </row>
    <row r="5" spans="1:46" ht="12.75" x14ac:dyDescent="0.2">
      <c r="A5" s="7" t="s">
        <v>33</v>
      </c>
      <c r="B5" s="14">
        <v>0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f t="shared" si="0"/>
        <v>0</v>
      </c>
      <c r="J5" s="14">
        <f t="shared" si="1"/>
        <v>0</v>
      </c>
      <c r="K5" s="14">
        <f t="shared" si="2"/>
        <v>0</v>
      </c>
      <c r="L5" s="14">
        <v>5.93</v>
      </c>
      <c r="M5" s="14"/>
      <c r="N5" s="6" t="s">
        <v>6</v>
      </c>
      <c r="O5" s="12">
        <f t="shared" ref="O5:O16" si="3">B28-B15</f>
        <v>5.2000000000000028</v>
      </c>
      <c r="P5" s="12">
        <f t="shared" ref="P5:P16" si="4">C28-C15</f>
        <v>5.6000000000000014</v>
      </c>
      <c r="Q5" s="12">
        <f t="shared" ref="Q5:Q16" si="5">D28-D15</f>
        <v>6.8999999999999986</v>
      </c>
      <c r="R5" s="12">
        <f t="shared" ref="R5:R16" si="6">E28-E15</f>
        <v>5.2999999999999972</v>
      </c>
      <c r="S5" s="12">
        <f t="shared" ref="S5:S16" si="7">F28-F15</f>
        <v>3.3999999999999986</v>
      </c>
      <c r="T5" s="12">
        <f t="shared" ref="T5:T16" si="8">G28-G15</f>
        <v>5</v>
      </c>
      <c r="U5" s="12">
        <f t="shared" ref="U5:U16" si="9">H28-H15</f>
        <v>5.5</v>
      </c>
      <c r="V5" s="12">
        <f t="shared" ref="V5:V16" si="10">L28-L15</f>
        <v>6.7999999999999972</v>
      </c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ht="12.75" x14ac:dyDescent="0.2">
      <c r="A6" s="7" t="s">
        <v>38</v>
      </c>
      <c r="B6" s="14">
        <v>0.74</v>
      </c>
      <c r="C6" s="14">
        <v>1.32</v>
      </c>
      <c r="D6" s="14">
        <v>4.24</v>
      </c>
      <c r="E6" s="14">
        <v>1.1599999999999999</v>
      </c>
      <c r="F6" s="14">
        <v>3.29</v>
      </c>
      <c r="G6" s="14">
        <v>6.53</v>
      </c>
      <c r="H6" s="14">
        <v>1.45</v>
      </c>
      <c r="I6" s="14">
        <f t="shared" si="0"/>
        <v>0.74</v>
      </c>
      <c r="J6" s="14">
        <f t="shared" si="1"/>
        <v>6.53</v>
      </c>
      <c r="K6" s="14">
        <f t="shared" si="2"/>
        <v>2.6757142857142857</v>
      </c>
      <c r="L6" s="14">
        <v>1.78</v>
      </c>
      <c r="M6" s="14"/>
      <c r="N6" s="6" t="s">
        <v>7</v>
      </c>
      <c r="O6" s="12">
        <f t="shared" si="3"/>
        <v>-1.8999999999999986</v>
      </c>
      <c r="P6" s="12">
        <f t="shared" si="4"/>
        <v>-2.3999999999999986</v>
      </c>
      <c r="Q6" s="12">
        <f t="shared" si="5"/>
        <v>-0.29999999999999716</v>
      </c>
      <c r="R6" s="12">
        <f t="shared" si="6"/>
        <v>-1.8999999999999986</v>
      </c>
      <c r="S6" s="12">
        <f t="shared" si="7"/>
        <v>-1.1000000000000014</v>
      </c>
      <c r="T6" s="12">
        <f t="shared" si="8"/>
        <v>-2.1999999999999957</v>
      </c>
      <c r="U6" s="12">
        <f t="shared" si="9"/>
        <v>-2</v>
      </c>
      <c r="V6" s="12">
        <f t="shared" si="10"/>
        <v>0.20000000000000284</v>
      </c>
    </row>
    <row r="7" spans="1:46" ht="12.75" x14ac:dyDescent="0.2">
      <c r="A7" s="7" t="s">
        <v>22</v>
      </c>
      <c r="B7" s="14">
        <v>4.16</v>
      </c>
      <c r="C7" s="14">
        <v>4.01</v>
      </c>
      <c r="D7" s="14">
        <v>9.7899999999999991</v>
      </c>
      <c r="E7" s="14">
        <v>5.21</v>
      </c>
      <c r="F7" s="14">
        <v>30.08</v>
      </c>
      <c r="G7" s="14">
        <v>10.96</v>
      </c>
      <c r="H7" s="14">
        <v>7.29</v>
      </c>
      <c r="I7" s="14">
        <f t="shared" si="0"/>
        <v>4.01</v>
      </c>
      <c r="J7" s="14">
        <f t="shared" si="1"/>
        <v>30.08</v>
      </c>
      <c r="K7" s="14">
        <f t="shared" si="2"/>
        <v>10.214285714285717</v>
      </c>
      <c r="L7" s="14">
        <v>0</v>
      </c>
      <c r="M7" s="14"/>
      <c r="N7" s="6" t="s">
        <v>8</v>
      </c>
      <c r="O7" s="12">
        <f t="shared" si="3"/>
        <v>-0.64</v>
      </c>
      <c r="P7" s="12">
        <f t="shared" si="4"/>
        <v>-0.57000000000000006</v>
      </c>
      <c r="Q7" s="12">
        <f t="shared" si="5"/>
        <v>-2.1</v>
      </c>
      <c r="R7" s="12">
        <f t="shared" si="6"/>
        <v>-1</v>
      </c>
      <c r="S7" s="12">
        <f t="shared" si="7"/>
        <v>-1</v>
      </c>
      <c r="T7" s="12">
        <f t="shared" si="8"/>
        <v>-0.69000000000000006</v>
      </c>
      <c r="U7" s="12">
        <f t="shared" si="9"/>
        <v>-0.6</v>
      </c>
      <c r="V7" s="12">
        <f t="shared" si="10"/>
        <v>-0.57000000000000006</v>
      </c>
    </row>
    <row r="8" spans="1:46" x14ac:dyDescent="0.2">
      <c r="A8" s="7" t="s">
        <v>23</v>
      </c>
      <c r="B8" s="14">
        <v>0</v>
      </c>
      <c r="C8" s="14">
        <v>0</v>
      </c>
      <c r="D8" s="14">
        <v>12.9</v>
      </c>
      <c r="E8" s="14">
        <v>0</v>
      </c>
      <c r="F8" s="14">
        <v>0</v>
      </c>
      <c r="G8" s="14">
        <v>0</v>
      </c>
      <c r="H8" s="14">
        <v>0</v>
      </c>
      <c r="I8" s="14">
        <f t="shared" si="0"/>
        <v>0</v>
      </c>
      <c r="J8" s="14">
        <f t="shared" si="1"/>
        <v>12.9</v>
      </c>
      <c r="K8" s="14">
        <f t="shared" si="2"/>
        <v>1.842857142857143</v>
      </c>
      <c r="L8" s="14">
        <v>0</v>
      </c>
      <c r="M8" s="14"/>
      <c r="N8" s="6" t="s">
        <v>0</v>
      </c>
      <c r="O8" s="12">
        <f t="shared" si="3"/>
        <v>0.15000000000000002</v>
      </c>
      <c r="P8" s="12">
        <f t="shared" si="4"/>
        <v>0.15000000000000002</v>
      </c>
      <c r="Q8" s="12">
        <f t="shared" si="5"/>
        <v>0.2</v>
      </c>
      <c r="R8" s="12">
        <f t="shared" si="6"/>
        <v>0.15000000000000002</v>
      </c>
      <c r="S8" s="12">
        <f t="shared" si="7"/>
        <v>0.19999999999999998</v>
      </c>
      <c r="T8" s="12">
        <f t="shared" si="8"/>
        <v>0.19999999999999998</v>
      </c>
      <c r="U8" s="12">
        <f t="shared" si="9"/>
        <v>8.0000000000000016E-2</v>
      </c>
      <c r="V8" s="12">
        <f t="shared" si="10"/>
        <v>-6.0000000000000053E-2</v>
      </c>
    </row>
    <row r="9" spans="1:46" x14ac:dyDescent="0.2">
      <c r="A9" s="7" t="s">
        <v>35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f t="shared" si="0"/>
        <v>0</v>
      </c>
      <c r="J9" s="14">
        <f t="shared" si="1"/>
        <v>0</v>
      </c>
      <c r="K9" s="14">
        <f t="shared" si="2"/>
        <v>0</v>
      </c>
      <c r="L9" s="14">
        <v>0.91</v>
      </c>
      <c r="M9" s="14"/>
      <c r="N9" s="7" t="s">
        <v>1</v>
      </c>
      <c r="O9" s="12">
        <f t="shared" si="3"/>
        <v>-0.15</v>
      </c>
      <c r="P9" s="12">
        <f t="shared" si="4"/>
        <v>-0.14000000000000001</v>
      </c>
      <c r="Q9" s="12">
        <f t="shared" si="5"/>
        <v>-0.24999999999999997</v>
      </c>
      <c r="R9" s="12">
        <f t="shared" si="6"/>
        <v>-0.11</v>
      </c>
      <c r="S9" s="12">
        <f t="shared" si="7"/>
        <v>-0.12</v>
      </c>
      <c r="T9" s="12">
        <f t="shared" si="8"/>
        <v>-0.08</v>
      </c>
      <c r="U9" s="12">
        <f t="shared" si="9"/>
        <v>-0.18</v>
      </c>
      <c r="V9" s="12">
        <f t="shared" si="10"/>
        <v>-0.19999999999999996</v>
      </c>
    </row>
    <row r="10" spans="1:46" ht="12.75" x14ac:dyDescent="0.2">
      <c r="A10" s="7" t="s">
        <v>36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f t="shared" si="0"/>
        <v>0</v>
      </c>
      <c r="J10" s="14">
        <f t="shared" si="1"/>
        <v>0</v>
      </c>
      <c r="K10" s="14">
        <f t="shared" si="2"/>
        <v>0</v>
      </c>
      <c r="L10" s="14">
        <v>1.54</v>
      </c>
      <c r="M10" s="14"/>
      <c r="N10" s="6" t="s">
        <v>9</v>
      </c>
      <c r="O10" s="12">
        <f t="shared" si="3"/>
        <v>-0.37</v>
      </c>
      <c r="P10" s="12">
        <f t="shared" si="4"/>
        <v>-0.45</v>
      </c>
      <c r="Q10" s="12">
        <f t="shared" si="5"/>
        <v>-0.5</v>
      </c>
      <c r="R10" s="12">
        <f t="shared" si="6"/>
        <v>-0.32</v>
      </c>
      <c r="S10" s="12">
        <f t="shared" si="7"/>
        <v>-0.74</v>
      </c>
      <c r="T10" s="12">
        <f t="shared" si="8"/>
        <v>-0.37</v>
      </c>
      <c r="U10" s="12">
        <f t="shared" si="9"/>
        <v>-0.39</v>
      </c>
      <c r="V10" s="12">
        <f t="shared" si="10"/>
        <v>-0.52</v>
      </c>
    </row>
    <row r="11" spans="1:46" ht="12.75" x14ac:dyDescent="0.2">
      <c r="A11" s="7" t="s">
        <v>41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si="0"/>
        <v>0</v>
      </c>
      <c r="J11" s="14">
        <f t="shared" si="1"/>
        <v>0</v>
      </c>
      <c r="K11" s="14">
        <f t="shared" si="2"/>
        <v>0</v>
      </c>
      <c r="L11" s="14">
        <v>0.86</v>
      </c>
      <c r="M11" s="14"/>
      <c r="N11" s="6" t="s">
        <v>10</v>
      </c>
      <c r="O11" s="12">
        <f t="shared" si="3"/>
        <v>0.68000000000000016</v>
      </c>
      <c r="P11" s="12">
        <f t="shared" si="4"/>
        <v>0.82000000000000006</v>
      </c>
      <c r="Q11" s="12">
        <f t="shared" si="5"/>
        <v>0.50000000000000022</v>
      </c>
      <c r="R11" s="12">
        <f t="shared" si="6"/>
        <v>0.68</v>
      </c>
      <c r="S11" s="12">
        <f t="shared" si="7"/>
        <v>1.8000000000000003</v>
      </c>
      <c r="T11" s="12">
        <f t="shared" si="8"/>
        <v>0.89999999999999991</v>
      </c>
      <c r="U11" s="12">
        <f t="shared" si="9"/>
        <v>0.92999999999999994</v>
      </c>
      <c r="V11" s="12">
        <f t="shared" si="10"/>
        <v>0.24000000000000002</v>
      </c>
    </row>
    <row r="12" spans="1:46" ht="12.75" x14ac:dyDescent="0.2">
      <c r="A12" s="7" t="s">
        <v>39</v>
      </c>
      <c r="B12" s="14">
        <f>SUM(B2:B11)</f>
        <v>99.999999999999986</v>
      </c>
      <c r="C12" s="14">
        <f t="shared" ref="C12:H12" si="11">SUM(C2:C11)</f>
        <v>100</v>
      </c>
      <c r="D12" s="14">
        <f t="shared" si="11"/>
        <v>100</v>
      </c>
      <c r="E12" s="14">
        <f t="shared" si="11"/>
        <v>99.99</v>
      </c>
      <c r="F12" s="14">
        <f t="shared" si="11"/>
        <v>100.01</v>
      </c>
      <c r="G12" s="14">
        <f t="shared" si="11"/>
        <v>100</v>
      </c>
      <c r="H12" s="14">
        <f t="shared" si="11"/>
        <v>99.990000000000009</v>
      </c>
      <c r="I12" s="14">
        <f t="shared" si="0"/>
        <v>99.99</v>
      </c>
      <c r="J12" s="14"/>
      <c r="K12" s="14"/>
      <c r="L12" s="14"/>
      <c r="M12" s="14"/>
      <c r="N12" s="6" t="s">
        <v>11</v>
      </c>
      <c r="O12" s="12">
        <f t="shared" si="3"/>
        <v>-0.42</v>
      </c>
      <c r="P12" s="12">
        <f t="shared" si="4"/>
        <v>-0.45</v>
      </c>
      <c r="Q12" s="12">
        <f t="shared" si="5"/>
        <v>-1.1000000000000001</v>
      </c>
      <c r="R12" s="12">
        <f t="shared" si="6"/>
        <v>-0.45</v>
      </c>
      <c r="S12" s="12">
        <f t="shared" si="7"/>
        <v>-0.77</v>
      </c>
      <c r="T12" s="12">
        <f t="shared" si="8"/>
        <v>-0.4</v>
      </c>
      <c r="U12" s="12">
        <f t="shared" si="9"/>
        <v>-0.44</v>
      </c>
      <c r="V12" s="12">
        <f t="shared" si="10"/>
        <v>-0.05</v>
      </c>
    </row>
    <row r="13" spans="1:46" x14ac:dyDescent="0.2">
      <c r="A13" s="23" t="s">
        <v>42</v>
      </c>
      <c r="B13" s="24">
        <v>0.34613147178592202</v>
      </c>
      <c r="C13" s="24">
        <v>0.31399521531100477</v>
      </c>
      <c r="D13" s="24">
        <v>0.23174815807099799</v>
      </c>
      <c r="E13" s="24">
        <v>0.27028753993610222</v>
      </c>
      <c r="F13" s="24">
        <v>0.16046681254558717</v>
      </c>
      <c r="G13" s="24">
        <v>0.20307048150732729</v>
      </c>
      <c r="H13" s="24">
        <v>0.20528879610299236</v>
      </c>
      <c r="I13" s="24">
        <f t="shared" si="0"/>
        <v>0.16046681254558717</v>
      </c>
      <c r="J13" s="24">
        <f t="shared" si="1"/>
        <v>0.34613147178592202</v>
      </c>
      <c r="K13" s="24">
        <f t="shared" si="2"/>
        <v>0.24728406789427626</v>
      </c>
      <c r="L13" s="24">
        <v>0.27369077306733164</v>
      </c>
      <c r="M13" s="24"/>
      <c r="N13" s="6" t="s">
        <v>24</v>
      </c>
      <c r="O13" s="12">
        <f t="shared" si="3"/>
        <v>-2.7000000000000011</v>
      </c>
      <c r="P13" s="12">
        <f t="shared" si="4"/>
        <v>-2.9000000000000004</v>
      </c>
      <c r="Q13" s="12">
        <f t="shared" si="5"/>
        <v>-3.5199999999999996</v>
      </c>
      <c r="R13" s="12">
        <f t="shared" si="6"/>
        <v>-2.5999999999999996</v>
      </c>
      <c r="S13" s="12">
        <f t="shared" si="7"/>
        <v>-2.0999999999999996</v>
      </c>
      <c r="T13" s="12">
        <f t="shared" si="8"/>
        <v>-2.7999999999999989</v>
      </c>
      <c r="U13" s="12">
        <f t="shared" si="9"/>
        <v>-3.2000000000000011</v>
      </c>
      <c r="V13" s="12">
        <f t="shared" si="10"/>
        <v>-6.0000000000000018</v>
      </c>
    </row>
    <row r="14" spans="1:46" x14ac:dyDescent="0.2">
      <c r="A14" s="5" t="s">
        <v>40</v>
      </c>
      <c r="B14" s="5"/>
      <c r="C14" s="5"/>
      <c r="D14" s="5"/>
      <c r="E14" s="5"/>
      <c r="F14" s="5"/>
      <c r="G14" s="5"/>
      <c r="H14" s="5"/>
      <c r="I14" s="9"/>
      <c r="J14" s="9"/>
      <c r="K14" s="9"/>
      <c r="L14" s="9"/>
      <c r="M14" s="9"/>
      <c r="N14" s="7" t="s">
        <v>2</v>
      </c>
      <c r="O14" s="12">
        <f t="shared" si="3"/>
        <v>0</v>
      </c>
      <c r="P14" s="12">
        <f t="shared" si="4"/>
        <v>0</v>
      </c>
      <c r="Q14" s="12">
        <f t="shared" si="5"/>
        <v>0</v>
      </c>
      <c r="R14" s="12">
        <f t="shared" si="6"/>
        <v>0</v>
      </c>
      <c r="S14" s="12">
        <f t="shared" si="7"/>
        <v>0</v>
      </c>
      <c r="T14" s="12">
        <f t="shared" si="8"/>
        <v>0</v>
      </c>
      <c r="U14" s="12">
        <f t="shared" si="9"/>
        <v>0</v>
      </c>
      <c r="V14" s="12">
        <f t="shared" si="10"/>
        <v>0</v>
      </c>
    </row>
    <row r="15" spans="1:46" ht="12.75" x14ac:dyDescent="0.2">
      <c r="A15" s="20" t="s">
        <v>6</v>
      </c>
      <c r="B15" s="11">
        <v>42.9</v>
      </c>
      <c r="C15" s="11">
        <v>42.8</v>
      </c>
      <c r="D15" s="11">
        <v>47</v>
      </c>
      <c r="E15" s="11">
        <v>43.2</v>
      </c>
      <c r="F15" s="11">
        <v>51</v>
      </c>
      <c r="G15" s="11">
        <v>47.7</v>
      </c>
      <c r="H15" s="11">
        <v>43.6</v>
      </c>
      <c r="I15" s="11">
        <f t="shared" si="0"/>
        <v>42.8</v>
      </c>
      <c r="J15" s="11">
        <f t="shared" si="1"/>
        <v>51</v>
      </c>
      <c r="K15" s="11">
        <f t="shared" si="2"/>
        <v>45.457142857142856</v>
      </c>
      <c r="L15" s="11">
        <v>36.700000000000003</v>
      </c>
      <c r="M15" s="11"/>
      <c r="N15" s="7" t="s">
        <v>12</v>
      </c>
      <c r="O15" s="12">
        <f t="shared" si="3"/>
        <v>-0.14000000000000001</v>
      </c>
      <c r="P15" s="12">
        <f t="shared" si="4"/>
        <v>-0.1</v>
      </c>
      <c r="Q15" s="12">
        <f t="shared" si="5"/>
        <v>0</v>
      </c>
      <c r="R15" s="12">
        <f t="shared" si="6"/>
        <v>-0.05</v>
      </c>
      <c r="S15" s="12">
        <f t="shared" si="7"/>
        <v>-0.05</v>
      </c>
      <c r="T15" s="12">
        <f t="shared" si="8"/>
        <v>-0.05</v>
      </c>
      <c r="U15" s="12">
        <f t="shared" si="9"/>
        <v>0</v>
      </c>
      <c r="V15" s="12">
        <f t="shared" si="10"/>
        <v>-0.15000000000000002</v>
      </c>
    </row>
    <row r="16" spans="1:46" ht="15" x14ac:dyDescent="0.25">
      <c r="A16" s="20" t="s">
        <v>7</v>
      </c>
      <c r="B16" s="11">
        <v>39</v>
      </c>
      <c r="C16" s="11">
        <v>39.299999999999997</v>
      </c>
      <c r="D16" s="11">
        <v>31.9</v>
      </c>
      <c r="E16" s="11">
        <v>38.6</v>
      </c>
      <c r="F16" s="11">
        <v>31</v>
      </c>
      <c r="G16" s="11">
        <v>34.9</v>
      </c>
      <c r="H16" s="11">
        <v>38</v>
      </c>
      <c r="I16" s="11">
        <f t="shared" si="0"/>
        <v>31</v>
      </c>
      <c r="J16" s="11">
        <f t="shared" si="1"/>
        <v>39.299999999999997</v>
      </c>
      <c r="K16" s="11">
        <f t="shared" si="2"/>
        <v>36.1</v>
      </c>
      <c r="L16" s="11">
        <v>38</v>
      </c>
      <c r="M16" s="11"/>
      <c r="N16" s="8" t="s">
        <v>39</v>
      </c>
      <c r="O16" s="21">
        <f t="shared" si="3"/>
        <v>-0.29000000000002046</v>
      </c>
      <c r="P16" s="21">
        <f t="shared" si="4"/>
        <v>-0.44000000000001194</v>
      </c>
      <c r="Q16" s="21">
        <f t="shared" si="5"/>
        <v>-0.17000000000001592</v>
      </c>
      <c r="R16" s="21">
        <f t="shared" si="6"/>
        <v>-0.29999999999999716</v>
      </c>
      <c r="S16" s="21">
        <f t="shared" si="7"/>
        <v>-0.48000000000000398</v>
      </c>
      <c r="T16" s="21">
        <f t="shared" si="8"/>
        <v>-0.48999999999999488</v>
      </c>
      <c r="U16" s="21">
        <f t="shared" si="9"/>
        <v>-0.30000000000001137</v>
      </c>
      <c r="V16" s="21">
        <f t="shared" si="10"/>
        <v>0</v>
      </c>
      <c r="AI16"/>
      <c r="AJ16"/>
    </row>
    <row r="17" spans="1:38" ht="15" x14ac:dyDescent="0.25">
      <c r="A17" s="20" t="s">
        <v>8</v>
      </c>
      <c r="B17" s="11">
        <v>0.74</v>
      </c>
      <c r="C17" s="11">
        <v>0.67</v>
      </c>
      <c r="D17" s="11">
        <v>2.2000000000000002</v>
      </c>
      <c r="E17" s="11">
        <v>1.1000000000000001</v>
      </c>
      <c r="F17" s="11">
        <v>1.1000000000000001</v>
      </c>
      <c r="G17" s="11">
        <v>0.79</v>
      </c>
      <c r="H17" s="11">
        <v>0.7</v>
      </c>
      <c r="I17" s="11">
        <f t="shared" si="0"/>
        <v>0.67</v>
      </c>
      <c r="J17" s="11">
        <f t="shared" si="1"/>
        <v>2.2000000000000002</v>
      </c>
      <c r="K17" s="11">
        <f>AVERAGE($B17:$H17)</f>
        <v>1.0428571428571429</v>
      </c>
      <c r="L17" s="11">
        <v>0.67</v>
      </c>
      <c r="M17" s="11"/>
      <c r="AI17"/>
      <c r="AJ17"/>
      <c r="AK17"/>
      <c r="AL17"/>
    </row>
    <row r="18" spans="1:38" ht="15" x14ac:dyDescent="0.25">
      <c r="A18" s="20" t="s">
        <v>0</v>
      </c>
      <c r="B18" s="11">
        <v>0.05</v>
      </c>
      <c r="C18" s="11">
        <v>0.05</v>
      </c>
      <c r="D18" s="11">
        <v>0</v>
      </c>
      <c r="E18" s="11">
        <v>0.05</v>
      </c>
      <c r="F18" s="11">
        <v>0.1</v>
      </c>
      <c r="G18" s="11">
        <v>0.1</v>
      </c>
      <c r="H18" s="11">
        <v>0.12</v>
      </c>
      <c r="I18" s="11">
        <f t="shared" si="0"/>
        <v>0</v>
      </c>
      <c r="J18" s="11">
        <f t="shared" si="1"/>
        <v>0.12</v>
      </c>
      <c r="K18" s="11">
        <f t="shared" si="2"/>
        <v>6.7142857142857143E-2</v>
      </c>
      <c r="L18" s="11">
        <v>0.56000000000000005</v>
      </c>
      <c r="M18" s="11"/>
      <c r="N18" s="19" t="s">
        <v>28</v>
      </c>
      <c r="AI18"/>
      <c r="AJ18"/>
      <c r="AK18"/>
      <c r="AL18"/>
    </row>
    <row r="19" spans="1:38" ht="15" x14ac:dyDescent="0.25">
      <c r="A19" s="2" t="s">
        <v>1</v>
      </c>
      <c r="B19" s="12">
        <v>0.15</v>
      </c>
      <c r="C19" s="12">
        <v>0.14000000000000001</v>
      </c>
      <c r="D19" s="12">
        <v>0.35</v>
      </c>
      <c r="E19" s="12">
        <v>0.11</v>
      </c>
      <c r="F19" s="12">
        <v>0.12</v>
      </c>
      <c r="G19" s="12">
        <v>0.08</v>
      </c>
      <c r="H19" s="12">
        <v>0.18</v>
      </c>
      <c r="I19" s="12">
        <f t="shared" si="0"/>
        <v>0.08</v>
      </c>
      <c r="J19" s="12">
        <f t="shared" si="1"/>
        <v>0.35</v>
      </c>
      <c r="K19" s="12">
        <f t="shared" si="2"/>
        <v>0.16142857142857142</v>
      </c>
      <c r="L19" s="12">
        <v>1.2</v>
      </c>
      <c r="M19" s="12"/>
      <c r="N19" s="19"/>
      <c r="AI19"/>
      <c r="AJ19"/>
      <c r="AK19"/>
      <c r="AL19"/>
    </row>
    <row r="20" spans="1:38" ht="15" x14ac:dyDescent="0.25">
      <c r="A20" s="20" t="s">
        <v>9</v>
      </c>
      <c r="B20" s="11">
        <v>0.37</v>
      </c>
      <c r="C20" s="11">
        <v>0.45</v>
      </c>
      <c r="D20" s="11">
        <v>1.9</v>
      </c>
      <c r="E20" s="11">
        <v>0.32</v>
      </c>
      <c r="F20" s="11">
        <v>0.74</v>
      </c>
      <c r="G20" s="11">
        <v>0.37</v>
      </c>
      <c r="H20" s="11">
        <v>0.39</v>
      </c>
      <c r="I20" s="11">
        <f t="shared" si="0"/>
        <v>0.32</v>
      </c>
      <c r="J20" s="11">
        <f t="shared" si="1"/>
        <v>1.9</v>
      </c>
      <c r="K20" s="11">
        <f t="shared" si="2"/>
        <v>0.64857142857142847</v>
      </c>
      <c r="L20" s="11">
        <v>0.52</v>
      </c>
      <c r="M20" s="11"/>
      <c r="N20" s="15" t="s">
        <v>25</v>
      </c>
      <c r="O20" s="16" t="s">
        <v>32</v>
      </c>
      <c r="P20" s="16" t="s">
        <v>31</v>
      </c>
      <c r="Q20" s="16" t="s">
        <v>37</v>
      </c>
      <c r="R20" s="16" t="s">
        <v>33</v>
      </c>
      <c r="S20" s="16" t="s">
        <v>34</v>
      </c>
      <c r="T20" s="16" t="s">
        <v>22</v>
      </c>
      <c r="U20" s="16" t="s">
        <v>23</v>
      </c>
      <c r="V20" s="16" t="s">
        <v>35</v>
      </c>
      <c r="W20" s="16" t="s">
        <v>36</v>
      </c>
      <c r="X20" s="16" t="s">
        <v>41</v>
      </c>
      <c r="AI20"/>
      <c r="AJ20"/>
      <c r="AK20"/>
      <c r="AL20"/>
    </row>
    <row r="21" spans="1:38" ht="15" x14ac:dyDescent="0.25">
      <c r="A21" s="20" t="s">
        <v>10</v>
      </c>
      <c r="B21" s="11">
        <v>0.42</v>
      </c>
      <c r="C21" s="11">
        <v>0.28000000000000003</v>
      </c>
      <c r="D21" s="11">
        <v>1.7</v>
      </c>
      <c r="E21" s="11">
        <v>0.62</v>
      </c>
      <c r="F21" s="11">
        <v>3.9</v>
      </c>
      <c r="G21" s="11">
        <v>1.6</v>
      </c>
      <c r="H21" s="11">
        <v>0.77</v>
      </c>
      <c r="I21" s="11">
        <f t="shared" si="0"/>
        <v>0.28000000000000003</v>
      </c>
      <c r="J21" s="11">
        <f t="shared" si="1"/>
        <v>3.9</v>
      </c>
      <c r="K21" s="11">
        <f t="shared" si="2"/>
        <v>1.327142857142857</v>
      </c>
      <c r="L21" s="11">
        <v>0.16</v>
      </c>
      <c r="M21" s="11"/>
      <c r="N21" s="20" t="s">
        <v>6</v>
      </c>
      <c r="O21" s="7">
        <v>43.77</v>
      </c>
      <c r="P21" s="7">
        <v>54.01</v>
      </c>
      <c r="Q21" s="7">
        <v>46.55</v>
      </c>
      <c r="R21" s="7"/>
      <c r="S21" s="7">
        <v>100</v>
      </c>
      <c r="T21" s="7">
        <v>64.760000000000005</v>
      </c>
      <c r="U21" s="2">
        <v>67.39</v>
      </c>
      <c r="V21" s="12"/>
      <c r="W21" s="12"/>
      <c r="X21" s="12"/>
      <c r="AI21"/>
      <c r="AJ21"/>
      <c r="AK21"/>
      <c r="AL21"/>
    </row>
    <row r="22" spans="1:38" ht="15" x14ac:dyDescent="0.25">
      <c r="A22" s="20" t="s">
        <v>11</v>
      </c>
      <c r="B22" s="11">
        <v>0.42</v>
      </c>
      <c r="C22" s="11">
        <v>0.45</v>
      </c>
      <c r="D22" s="11">
        <v>1.1000000000000001</v>
      </c>
      <c r="E22" s="11">
        <v>0.45</v>
      </c>
      <c r="F22" s="11">
        <v>0.77</v>
      </c>
      <c r="G22" s="11">
        <v>0.4</v>
      </c>
      <c r="H22" s="11">
        <v>0.44</v>
      </c>
      <c r="I22" s="11">
        <f t="shared" si="0"/>
        <v>0.4</v>
      </c>
      <c r="J22" s="11">
        <f t="shared" si="1"/>
        <v>1.1000000000000001</v>
      </c>
      <c r="K22" s="11">
        <f t="shared" si="2"/>
        <v>0.57571428571428573</v>
      </c>
      <c r="L22" s="11">
        <v>0.05</v>
      </c>
      <c r="M22" s="11"/>
      <c r="N22" s="20" t="s">
        <v>7</v>
      </c>
      <c r="O22" s="7">
        <v>18.57</v>
      </c>
      <c r="P22" s="7">
        <v>17.02</v>
      </c>
      <c r="Q22" s="7">
        <v>39.5</v>
      </c>
      <c r="R22" s="7">
        <v>65.36</v>
      </c>
      <c r="S22" s="7"/>
      <c r="T22" s="7">
        <v>18.32</v>
      </c>
      <c r="U22" s="2">
        <v>20.350000000000001</v>
      </c>
      <c r="V22" s="12"/>
      <c r="W22" s="12"/>
      <c r="X22" s="12">
        <v>36.92</v>
      </c>
      <c r="AI22"/>
      <c r="AJ22"/>
      <c r="AK22"/>
      <c r="AL22"/>
    </row>
    <row r="23" spans="1:38" ht="15" x14ac:dyDescent="0.25">
      <c r="A23" s="20" t="s">
        <v>24</v>
      </c>
      <c r="B23" s="11">
        <v>15.9</v>
      </c>
      <c r="C23" s="11">
        <v>16</v>
      </c>
      <c r="D23" s="11">
        <v>13.62</v>
      </c>
      <c r="E23" s="11">
        <v>15.6</v>
      </c>
      <c r="F23" s="11">
        <v>11.2</v>
      </c>
      <c r="G23" s="11">
        <v>14.2</v>
      </c>
      <c r="H23" s="11">
        <v>15.8</v>
      </c>
      <c r="I23" s="11">
        <f t="shared" si="0"/>
        <v>11.2</v>
      </c>
      <c r="J23" s="11">
        <f t="shared" si="1"/>
        <v>16</v>
      </c>
      <c r="K23" s="11">
        <f t="shared" si="2"/>
        <v>14.617142857142856</v>
      </c>
      <c r="L23" s="11">
        <v>21.1</v>
      </c>
      <c r="M23" s="11"/>
      <c r="N23" s="20" t="s">
        <v>8</v>
      </c>
      <c r="O23" s="7"/>
      <c r="P23" s="7">
        <v>1.59</v>
      </c>
      <c r="Q23" s="7"/>
      <c r="R23" s="7"/>
      <c r="S23" s="7"/>
      <c r="T23" s="7"/>
      <c r="U23" s="2"/>
      <c r="V23" s="12"/>
      <c r="W23" s="12"/>
      <c r="X23" s="12"/>
      <c r="AI23"/>
      <c r="AJ23"/>
      <c r="AK23"/>
      <c r="AL23"/>
    </row>
    <row r="24" spans="1:38" ht="15" x14ac:dyDescent="0.25">
      <c r="A24" s="2" t="s">
        <v>2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2">
        <f t="shared" si="0"/>
        <v>0</v>
      </c>
      <c r="J24" s="12">
        <f t="shared" si="1"/>
        <v>0</v>
      </c>
      <c r="K24" s="12">
        <f t="shared" si="2"/>
        <v>0</v>
      </c>
      <c r="L24" s="12">
        <v>0.7</v>
      </c>
      <c r="M24" s="12"/>
      <c r="N24" s="20" t="s">
        <v>0</v>
      </c>
      <c r="O24" s="7"/>
      <c r="P24" s="7">
        <v>3.11</v>
      </c>
      <c r="Q24" s="7"/>
      <c r="R24" s="7"/>
      <c r="S24" s="7"/>
      <c r="T24" s="7"/>
      <c r="U24" s="2"/>
      <c r="V24" s="12"/>
      <c r="W24" s="12">
        <v>21.86</v>
      </c>
      <c r="X24" s="12"/>
      <c r="AI24"/>
      <c r="AJ24"/>
      <c r="AK24"/>
      <c r="AL24"/>
    </row>
    <row r="25" spans="1:38" ht="15" x14ac:dyDescent="0.25">
      <c r="A25" s="2" t="s">
        <v>12</v>
      </c>
      <c r="B25" s="12">
        <v>0.14000000000000001</v>
      </c>
      <c r="C25" s="12">
        <v>0.1</v>
      </c>
      <c r="D25" s="11">
        <v>0</v>
      </c>
      <c r="E25" s="12">
        <v>0.05</v>
      </c>
      <c r="F25" s="12">
        <v>0.05</v>
      </c>
      <c r="G25" s="12">
        <v>0.05</v>
      </c>
      <c r="H25" s="11">
        <v>0</v>
      </c>
      <c r="I25" s="12">
        <f t="shared" si="0"/>
        <v>0</v>
      </c>
      <c r="J25" s="12">
        <f t="shared" si="1"/>
        <v>0.14000000000000001</v>
      </c>
      <c r="K25" s="12">
        <f t="shared" si="2"/>
        <v>5.5714285714285716E-2</v>
      </c>
      <c r="L25" s="12">
        <v>0.45</v>
      </c>
      <c r="M25" s="12"/>
      <c r="N25" s="2" t="s">
        <v>1</v>
      </c>
      <c r="O25" s="7">
        <v>1.02</v>
      </c>
      <c r="P25" s="7"/>
      <c r="Q25" s="7"/>
      <c r="R25" s="7"/>
      <c r="S25" s="7"/>
      <c r="T25" s="7"/>
      <c r="U25" s="2">
        <v>1.07</v>
      </c>
      <c r="V25" s="12">
        <v>56.03</v>
      </c>
      <c r="W25" s="12">
        <v>30.41</v>
      </c>
      <c r="X25" s="12"/>
      <c r="AI25"/>
      <c r="AJ25"/>
      <c r="AK25"/>
      <c r="AL25"/>
    </row>
    <row r="26" spans="1:38" ht="15" x14ac:dyDescent="0.25">
      <c r="A26" s="7" t="s">
        <v>39</v>
      </c>
      <c r="B26" s="12">
        <f>SUM(B15:B25)</f>
        <v>100.09000000000002</v>
      </c>
      <c r="C26" s="12">
        <f t="shared" ref="C26:H26" si="12">SUM(C15:C25)</f>
        <v>100.24</v>
      </c>
      <c r="D26" s="12">
        <f t="shared" si="12"/>
        <v>99.77000000000001</v>
      </c>
      <c r="E26" s="12">
        <f t="shared" si="12"/>
        <v>100.1</v>
      </c>
      <c r="F26" s="12">
        <f t="shared" si="12"/>
        <v>99.97999999999999</v>
      </c>
      <c r="G26" s="12">
        <f t="shared" si="12"/>
        <v>100.19</v>
      </c>
      <c r="H26" s="12">
        <f t="shared" si="12"/>
        <v>100</v>
      </c>
      <c r="I26" s="12">
        <f t="shared" si="0"/>
        <v>99.77000000000001</v>
      </c>
      <c r="J26" s="12"/>
      <c r="K26" s="12"/>
      <c r="L26" s="12"/>
      <c r="M26" s="12"/>
      <c r="N26" s="20" t="s">
        <v>9</v>
      </c>
      <c r="O26" s="7">
        <v>1.1299999999999999</v>
      </c>
      <c r="P26" s="7"/>
      <c r="Q26" s="7"/>
      <c r="R26" s="7"/>
      <c r="S26" s="7"/>
      <c r="T26" s="7"/>
      <c r="U26" s="2">
        <v>11.19</v>
      </c>
      <c r="V26" s="12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ht="15" x14ac:dyDescent="0.25">
      <c r="A27" s="5" t="s">
        <v>13</v>
      </c>
      <c r="B27" s="5"/>
      <c r="C27" s="5"/>
      <c r="D27" s="5"/>
      <c r="E27" s="5"/>
      <c r="F27" s="5"/>
      <c r="G27" s="5"/>
      <c r="H27" s="5"/>
      <c r="I27" s="9"/>
      <c r="J27" s="9"/>
      <c r="K27" s="9"/>
      <c r="L27" s="9"/>
      <c r="M27" s="9"/>
      <c r="N27" s="20" t="s">
        <v>10</v>
      </c>
      <c r="O27" s="7"/>
      <c r="P27" s="7">
        <v>7.26</v>
      </c>
      <c r="Q27" s="7"/>
      <c r="R27" s="7"/>
      <c r="S27" s="7"/>
      <c r="T27" s="7">
        <v>16.920000000000002</v>
      </c>
      <c r="U27"/>
      <c r="V27" s="12"/>
      <c r="W27" s="12"/>
      <c r="X27" s="12">
        <v>11.37</v>
      </c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ht="15" x14ac:dyDescent="0.25">
      <c r="A28" s="20" t="s">
        <v>6</v>
      </c>
      <c r="B28" s="17">
        <f t="shared" ref="B28:H38" si="13">ROUND((B$2*($O21/100))+(B$3*($P21/100))+(B$4*($Q21/100))+(B$5*($R21/100))+(B$6*($S21/100))+(B$7*($T21/100))+(B$8*($U21/100))+(B$9*($V21/100))+(B$10*($W21/100))+(B$11*($X21/100)),1)</f>
        <v>48.1</v>
      </c>
      <c r="C28" s="17">
        <f t="shared" si="13"/>
        <v>48.4</v>
      </c>
      <c r="D28" s="17">
        <f t="shared" si="13"/>
        <v>53.9</v>
      </c>
      <c r="E28" s="17">
        <f t="shared" si="13"/>
        <v>48.5</v>
      </c>
      <c r="F28" s="17">
        <f t="shared" si="13"/>
        <v>54.4</v>
      </c>
      <c r="G28" s="17">
        <f t="shared" si="13"/>
        <v>52.7</v>
      </c>
      <c r="H28" s="17">
        <f t="shared" si="13"/>
        <v>49.1</v>
      </c>
      <c r="I28" s="17">
        <f t="shared" si="0"/>
        <v>48.1</v>
      </c>
      <c r="J28" s="17">
        <f t="shared" si="1"/>
        <v>54.4</v>
      </c>
      <c r="K28" s="17">
        <f t="shared" si="2"/>
        <v>50.728571428571435</v>
      </c>
      <c r="L28" s="17">
        <f t="shared" ref="L28:L38" si="14">ROUND((L$2*($O21/100))+(L$3*($P21/100))+(L$4*($Q21/100))+(L$5*($R21/100))+(L$6*($S21/100))+(L$7*($T21/100))+(L$8*($U21/100))+(L$9*($V21/100))+(L$10*($W21/100))+(L$11*($X21/100)),1)</f>
        <v>43.5</v>
      </c>
      <c r="M28" s="17"/>
      <c r="N28" s="20" t="s">
        <v>11</v>
      </c>
      <c r="O28" s="7"/>
      <c r="P28" s="7"/>
      <c r="Q28" s="7"/>
      <c r="R28" s="7"/>
      <c r="S28" s="7"/>
      <c r="T28" s="7"/>
      <c r="U28" s="12"/>
      <c r="V28" s="12"/>
      <c r="W28" s="12"/>
      <c r="X28" s="12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ht="15" x14ac:dyDescent="0.25">
      <c r="A29" s="20" t="s">
        <v>7</v>
      </c>
      <c r="B29" s="17">
        <f t="shared" si="13"/>
        <v>37.1</v>
      </c>
      <c r="C29" s="17">
        <f t="shared" si="13"/>
        <v>36.9</v>
      </c>
      <c r="D29" s="17">
        <f t="shared" si="13"/>
        <v>31.6</v>
      </c>
      <c r="E29" s="17">
        <f t="shared" si="13"/>
        <v>36.700000000000003</v>
      </c>
      <c r="F29" s="17">
        <f t="shared" si="13"/>
        <v>29.9</v>
      </c>
      <c r="G29" s="17">
        <f t="shared" si="13"/>
        <v>32.700000000000003</v>
      </c>
      <c r="H29" s="17">
        <f t="shared" si="13"/>
        <v>36</v>
      </c>
      <c r="I29" s="17">
        <f t="shared" si="0"/>
        <v>29.9</v>
      </c>
      <c r="J29" s="17">
        <f t="shared" si="1"/>
        <v>37.1</v>
      </c>
      <c r="K29" s="17">
        <f t="shared" si="2"/>
        <v>34.414285714285718</v>
      </c>
      <c r="L29" s="17">
        <f t="shared" si="14"/>
        <v>38.200000000000003</v>
      </c>
      <c r="M29" s="17"/>
      <c r="N29" s="20" t="s">
        <v>24</v>
      </c>
      <c r="O29" s="7">
        <v>36.090000000000003</v>
      </c>
      <c r="P29" s="7">
        <v>12.03</v>
      </c>
      <c r="Q29" s="7">
        <v>13.96</v>
      </c>
      <c r="R29" s="7">
        <v>34.64</v>
      </c>
      <c r="S29" s="7"/>
      <c r="T29" s="7"/>
      <c r="U29" s="12"/>
      <c r="V29" s="12">
        <v>43.97</v>
      </c>
      <c r="W29" s="12"/>
      <c r="X29" s="12">
        <v>13.05</v>
      </c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ht="15" x14ac:dyDescent="0.25">
      <c r="A30" s="20" t="s">
        <v>8</v>
      </c>
      <c r="B30" s="17">
        <f t="shared" si="13"/>
        <v>0.1</v>
      </c>
      <c r="C30" s="17">
        <f t="shared" si="13"/>
        <v>0.1</v>
      </c>
      <c r="D30" s="17">
        <f t="shared" si="13"/>
        <v>0.1</v>
      </c>
      <c r="E30" s="17">
        <f t="shared" si="13"/>
        <v>0.1</v>
      </c>
      <c r="F30" s="17">
        <f t="shared" si="13"/>
        <v>0.1</v>
      </c>
      <c r="G30" s="17">
        <f t="shared" si="13"/>
        <v>0.1</v>
      </c>
      <c r="H30" s="17">
        <f t="shared" si="13"/>
        <v>0.1</v>
      </c>
      <c r="I30" s="17">
        <f t="shared" si="0"/>
        <v>0.1</v>
      </c>
      <c r="J30" s="17">
        <f t="shared" si="1"/>
        <v>0.1</v>
      </c>
      <c r="K30" s="17">
        <f t="shared" si="2"/>
        <v>9.9999999999999992E-2</v>
      </c>
      <c r="L30" s="17">
        <f t="shared" si="14"/>
        <v>0.1</v>
      </c>
      <c r="M30" s="17"/>
      <c r="N30" s="2" t="s">
        <v>2</v>
      </c>
      <c r="O30" s="7"/>
      <c r="P30" s="7"/>
      <c r="Q30" s="7"/>
      <c r="R30" s="7"/>
      <c r="S30" s="7"/>
      <c r="T30" s="7"/>
      <c r="U30" s="12"/>
      <c r="V30" s="12"/>
      <c r="W30" s="12">
        <v>47.73</v>
      </c>
      <c r="X30" s="12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ht="15" x14ac:dyDescent="0.25">
      <c r="A31" s="20" t="s">
        <v>0</v>
      </c>
      <c r="B31" s="17">
        <f t="shared" si="13"/>
        <v>0.2</v>
      </c>
      <c r="C31" s="17">
        <f t="shared" si="13"/>
        <v>0.2</v>
      </c>
      <c r="D31" s="17">
        <f t="shared" si="13"/>
        <v>0.2</v>
      </c>
      <c r="E31" s="17">
        <f t="shared" si="13"/>
        <v>0.2</v>
      </c>
      <c r="F31" s="17">
        <f t="shared" si="13"/>
        <v>0.3</v>
      </c>
      <c r="G31" s="17">
        <f t="shared" si="13"/>
        <v>0.3</v>
      </c>
      <c r="H31" s="17">
        <f t="shared" si="13"/>
        <v>0.2</v>
      </c>
      <c r="I31" s="17">
        <f t="shared" si="0"/>
        <v>0.2</v>
      </c>
      <c r="J31" s="17">
        <f t="shared" si="1"/>
        <v>0.3</v>
      </c>
      <c r="K31" s="17">
        <f t="shared" si="2"/>
        <v>0.22857142857142859</v>
      </c>
      <c r="L31" s="17">
        <f t="shared" si="14"/>
        <v>0.5</v>
      </c>
      <c r="M31" s="17"/>
      <c r="N31" s="2" t="s">
        <v>12</v>
      </c>
      <c r="O31" s="7"/>
      <c r="P31" s="7"/>
      <c r="Q31" s="7"/>
      <c r="R31" s="7"/>
      <c r="S31" s="7"/>
      <c r="T31" s="7"/>
      <c r="U31" s="12"/>
      <c r="V31" s="12"/>
      <c r="X31" s="22">
        <v>38.6</v>
      </c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ht="15" x14ac:dyDescent="0.25">
      <c r="A32" s="2" t="s">
        <v>1</v>
      </c>
      <c r="B32" s="17">
        <f t="shared" si="13"/>
        <v>0</v>
      </c>
      <c r="C32" s="17">
        <f t="shared" si="13"/>
        <v>0</v>
      </c>
      <c r="D32" s="17">
        <f t="shared" si="13"/>
        <v>0.1</v>
      </c>
      <c r="E32" s="17">
        <f t="shared" si="13"/>
        <v>0</v>
      </c>
      <c r="F32" s="17">
        <f t="shared" si="13"/>
        <v>0</v>
      </c>
      <c r="G32" s="17">
        <f t="shared" si="13"/>
        <v>0</v>
      </c>
      <c r="H32" s="17">
        <f t="shared" si="13"/>
        <v>0</v>
      </c>
      <c r="I32" s="17">
        <f t="shared" si="0"/>
        <v>0</v>
      </c>
      <c r="J32" s="17">
        <f t="shared" si="1"/>
        <v>0.1</v>
      </c>
      <c r="K32" s="17">
        <f t="shared" si="2"/>
        <v>1.4285714285714287E-2</v>
      </c>
      <c r="L32" s="17">
        <f t="shared" si="14"/>
        <v>1</v>
      </c>
      <c r="M32" s="17"/>
      <c r="N32" s="8" t="s">
        <v>39</v>
      </c>
      <c r="O32" s="8">
        <f>SUM(O21:O31)</f>
        <v>100.58000000000001</v>
      </c>
      <c r="P32" s="8">
        <f t="shared" ref="P32:V32" si="15">SUM(P21:P31)</f>
        <v>95.02000000000001</v>
      </c>
      <c r="Q32" s="8">
        <f>SUM(Q21:Q31)</f>
        <v>100.00999999999999</v>
      </c>
      <c r="R32" s="8">
        <f t="shared" si="15"/>
        <v>100</v>
      </c>
      <c r="S32" s="8">
        <f t="shared" si="15"/>
        <v>100</v>
      </c>
      <c r="T32" s="8">
        <f t="shared" si="15"/>
        <v>100.00000000000001</v>
      </c>
      <c r="U32" s="8">
        <f t="shared" si="15"/>
        <v>100</v>
      </c>
      <c r="V32" s="8">
        <f t="shared" si="15"/>
        <v>100</v>
      </c>
      <c r="W32" s="8">
        <f ca="1">SUM(W21:W32)</f>
        <v>100</v>
      </c>
      <c r="X32" s="8">
        <f ca="1">SUM(X21:X32)</f>
        <v>100</v>
      </c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ht="15" x14ac:dyDescent="0.25">
      <c r="A33" s="20" t="s">
        <v>9</v>
      </c>
      <c r="B33" s="17">
        <f t="shared" si="13"/>
        <v>0</v>
      </c>
      <c r="C33" s="17">
        <f t="shared" si="13"/>
        <v>0</v>
      </c>
      <c r="D33" s="17">
        <f t="shared" si="13"/>
        <v>1.4</v>
      </c>
      <c r="E33" s="17">
        <f t="shared" si="13"/>
        <v>0</v>
      </c>
      <c r="F33" s="17">
        <f t="shared" si="13"/>
        <v>0</v>
      </c>
      <c r="G33" s="17">
        <f t="shared" si="13"/>
        <v>0</v>
      </c>
      <c r="H33" s="17">
        <f t="shared" si="13"/>
        <v>0</v>
      </c>
      <c r="I33" s="17">
        <f t="shared" si="0"/>
        <v>0</v>
      </c>
      <c r="J33" s="17">
        <f t="shared" si="1"/>
        <v>1.4</v>
      </c>
      <c r="K33" s="17">
        <f t="shared" si="2"/>
        <v>0.19999999999999998</v>
      </c>
      <c r="L33" s="17">
        <f t="shared" si="14"/>
        <v>0</v>
      </c>
      <c r="M33" s="17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ht="15" x14ac:dyDescent="0.25">
      <c r="A34" s="20" t="s">
        <v>10</v>
      </c>
      <c r="B34" s="17">
        <f t="shared" si="13"/>
        <v>1.1000000000000001</v>
      </c>
      <c r="C34" s="17">
        <f t="shared" si="13"/>
        <v>1.1000000000000001</v>
      </c>
      <c r="D34" s="17">
        <f t="shared" si="13"/>
        <v>2.2000000000000002</v>
      </c>
      <c r="E34" s="17">
        <f t="shared" si="13"/>
        <v>1.3</v>
      </c>
      <c r="F34" s="17">
        <f t="shared" si="13"/>
        <v>5.7</v>
      </c>
      <c r="G34" s="17">
        <f t="shared" si="13"/>
        <v>2.5</v>
      </c>
      <c r="H34" s="17">
        <f t="shared" si="13"/>
        <v>1.7</v>
      </c>
      <c r="I34" s="17">
        <f t="shared" si="0"/>
        <v>1.1000000000000001</v>
      </c>
      <c r="J34" s="17">
        <f t="shared" si="1"/>
        <v>5.7</v>
      </c>
      <c r="K34" s="17">
        <f t="shared" si="2"/>
        <v>2.2285714285714286</v>
      </c>
      <c r="L34" s="17">
        <f t="shared" si="14"/>
        <v>0.4</v>
      </c>
      <c r="M34" s="17"/>
      <c r="N34" s="1" t="s">
        <v>43</v>
      </c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ht="15" x14ac:dyDescent="0.25">
      <c r="A35" s="20" t="s">
        <v>11</v>
      </c>
      <c r="B35" s="17">
        <f t="shared" si="13"/>
        <v>0</v>
      </c>
      <c r="C35" s="17">
        <f t="shared" si="13"/>
        <v>0</v>
      </c>
      <c r="D35" s="17">
        <f t="shared" si="13"/>
        <v>0</v>
      </c>
      <c r="E35" s="17">
        <f t="shared" si="13"/>
        <v>0</v>
      </c>
      <c r="F35" s="17">
        <f t="shared" si="13"/>
        <v>0</v>
      </c>
      <c r="G35" s="17">
        <f t="shared" si="13"/>
        <v>0</v>
      </c>
      <c r="H35" s="17">
        <f t="shared" si="13"/>
        <v>0</v>
      </c>
      <c r="I35" s="17">
        <f t="shared" si="0"/>
        <v>0</v>
      </c>
      <c r="J35" s="17">
        <f t="shared" si="1"/>
        <v>0</v>
      </c>
      <c r="K35" s="17">
        <f t="shared" si="2"/>
        <v>0</v>
      </c>
      <c r="L35" s="17">
        <f t="shared" si="14"/>
        <v>0</v>
      </c>
      <c r="M35" s="17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ht="15" x14ac:dyDescent="0.25">
      <c r="A36" s="20" t="s">
        <v>24</v>
      </c>
      <c r="B36" s="17">
        <f t="shared" si="13"/>
        <v>13.2</v>
      </c>
      <c r="C36" s="17">
        <f t="shared" si="13"/>
        <v>13.1</v>
      </c>
      <c r="D36" s="17">
        <f t="shared" si="13"/>
        <v>10.1</v>
      </c>
      <c r="E36" s="17">
        <f t="shared" si="13"/>
        <v>13</v>
      </c>
      <c r="F36" s="17">
        <f t="shared" si="13"/>
        <v>9.1</v>
      </c>
      <c r="G36" s="17">
        <f t="shared" si="13"/>
        <v>11.4</v>
      </c>
      <c r="H36" s="17">
        <f t="shared" si="13"/>
        <v>12.6</v>
      </c>
      <c r="I36" s="17">
        <f t="shared" si="0"/>
        <v>9.1</v>
      </c>
      <c r="J36" s="17">
        <f t="shared" si="1"/>
        <v>13.2</v>
      </c>
      <c r="K36" s="17">
        <f t="shared" si="2"/>
        <v>11.785714285714286</v>
      </c>
      <c r="L36" s="17">
        <f t="shared" si="14"/>
        <v>15.1</v>
      </c>
      <c r="M36" s="17"/>
      <c r="N36" s="18" t="s">
        <v>26</v>
      </c>
      <c r="O36" s="3" t="s">
        <v>14</v>
      </c>
      <c r="P36" s="3" t="s">
        <v>15</v>
      </c>
      <c r="Q36" s="3" t="s">
        <v>16</v>
      </c>
      <c r="R36" s="3" t="s">
        <v>17</v>
      </c>
      <c r="S36" s="3" t="s">
        <v>18</v>
      </c>
      <c r="T36" s="3" t="s">
        <v>19</v>
      </c>
      <c r="U36" s="3" t="s">
        <v>20</v>
      </c>
      <c r="V36" s="4" t="s">
        <v>44</v>
      </c>
      <c r="W36" s="4" t="s">
        <v>45</v>
      </c>
      <c r="X36" s="4" t="s">
        <v>46</v>
      </c>
      <c r="Y36" s="4" t="s">
        <v>21</v>
      </c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ht="15" x14ac:dyDescent="0.25">
      <c r="A37" s="7" t="s">
        <v>2</v>
      </c>
      <c r="B37" s="17">
        <f t="shared" si="13"/>
        <v>0</v>
      </c>
      <c r="C37" s="17">
        <f t="shared" si="13"/>
        <v>0</v>
      </c>
      <c r="D37" s="17">
        <f t="shared" si="13"/>
        <v>0</v>
      </c>
      <c r="E37" s="17">
        <f t="shared" si="13"/>
        <v>0</v>
      </c>
      <c r="F37" s="17">
        <f t="shared" si="13"/>
        <v>0</v>
      </c>
      <c r="G37" s="17">
        <f t="shared" si="13"/>
        <v>0</v>
      </c>
      <c r="H37" s="17">
        <f t="shared" si="13"/>
        <v>0</v>
      </c>
      <c r="I37" s="17">
        <f t="shared" si="0"/>
        <v>0</v>
      </c>
      <c r="J37" s="17">
        <f t="shared" si="1"/>
        <v>0</v>
      </c>
      <c r="K37" s="17">
        <f t="shared" si="2"/>
        <v>0</v>
      </c>
      <c r="L37" s="17">
        <f t="shared" si="14"/>
        <v>0.7</v>
      </c>
      <c r="M37" s="17"/>
      <c r="N37" s="7" t="s">
        <v>32</v>
      </c>
      <c r="O37" s="14">
        <f t="shared" ref="O37:U39" si="16">(B2/(SUM(B$2:B$4)))*100</f>
        <v>0</v>
      </c>
      <c r="P37" s="14">
        <f t="shared" si="16"/>
        <v>0</v>
      </c>
      <c r="Q37" s="14">
        <f t="shared" si="16"/>
        <v>0</v>
      </c>
      <c r="R37" s="14">
        <f t="shared" si="16"/>
        <v>0</v>
      </c>
      <c r="S37" s="14">
        <f t="shared" si="16"/>
        <v>0</v>
      </c>
      <c r="T37" s="14">
        <f t="shared" si="16"/>
        <v>0</v>
      </c>
      <c r="U37" s="14">
        <f t="shared" si="16"/>
        <v>0</v>
      </c>
      <c r="V37" s="14">
        <f>MIN($O37:$U37)</f>
        <v>0</v>
      </c>
      <c r="W37" s="14">
        <f>MAX($O37:$U37)</f>
        <v>0</v>
      </c>
      <c r="X37" s="14">
        <f>AVERAGE($O37:$U37)</f>
        <v>0</v>
      </c>
      <c r="Y37" s="14">
        <f>(L2/(SUM(L$2:L$4)))*100</f>
        <v>1.1352141171181298</v>
      </c>
      <c r="AK37"/>
      <c r="AL37"/>
    </row>
    <row r="38" spans="1:38" ht="12.75" x14ac:dyDescent="0.2">
      <c r="A38" s="7" t="s">
        <v>12</v>
      </c>
      <c r="B38" s="17">
        <f t="shared" si="13"/>
        <v>0</v>
      </c>
      <c r="C38" s="17">
        <f t="shared" si="13"/>
        <v>0</v>
      </c>
      <c r="D38" s="17">
        <f t="shared" si="13"/>
        <v>0</v>
      </c>
      <c r="E38" s="17">
        <f t="shared" si="13"/>
        <v>0</v>
      </c>
      <c r="F38" s="17">
        <f t="shared" si="13"/>
        <v>0</v>
      </c>
      <c r="G38" s="17">
        <f t="shared" si="13"/>
        <v>0</v>
      </c>
      <c r="H38" s="17">
        <f t="shared" si="13"/>
        <v>0</v>
      </c>
      <c r="I38" s="17">
        <f t="shared" si="0"/>
        <v>0</v>
      </c>
      <c r="J38" s="17">
        <f t="shared" si="1"/>
        <v>0</v>
      </c>
      <c r="K38" s="17">
        <f t="shared" si="2"/>
        <v>0</v>
      </c>
      <c r="L38" s="17">
        <f t="shared" si="14"/>
        <v>0.3</v>
      </c>
      <c r="M38" s="17"/>
      <c r="N38" s="7" t="s">
        <v>31</v>
      </c>
      <c r="O38" s="14">
        <f t="shared" si="16"/>
        <v>5.6256572029442689</v>
      </c>
      <c r="P38" s="14">
        <f t="shared" si="16"/>
        <v>5.7040245061793602</v>
      </c>
      <c r="Q38" s="14">
        <f t="shared" si="16"/>
        <v>10.428356370603529</v>
      </c>
      <c r="R38" s="14">
        <f t="shared" si="16"/>
        <v>5.7359538560136727</v>
      </c>
      <c r="S38" s="14">
        <f t="shared" si="16"/>
        <v>12.950180072028813</v>
      </c>
      <c r="T38" s="14">
        <f t="shared" si="16"/>
        <v>10.495697491213187</v>
      </c>
      <c r="U38" s="14">
        <f t="shared" si="16"/>
        <v>6.5753424657534243</v>
      </c>
      <c r="V38" s="14">
        <f t="shared" ref="V38:V39" si="17">MIN($O38:$U38)</f>
        <v>5.6256572029442689</v>
      </c>
      <c r="W38" s="14">
        <f t="shared" ref="W38:W39" si="18">MAX($O38:$U38)</f>
        <v>12.950180072028813</v>
      </c>
      <c r="X38" s="14">
        <f t="shared" ref="X38:X39" si="19">AVERAGE($O38:$U38)</f>
        <v>8.2164588521051787</v>
      </c>
      <c r="Y38" s="14">
        <f>(L3/(SUM(L$2:L$4)))*100</f>
        <v>4.630774418343262</v>
      </c>
    </row>
    <row r="39" spans="1:38" x14ac:dyDescent="0.2">
      <c r="A39" s="7" t="s">
        <v>39</v>
      </c>
      <c r="B39" s="12">
        <f>SUM(B28:B38)</f>
        <v>99.8</v>
      </c>
      <c r="C39" s="12">
        <f t="shared" ref="C39:H39" si="20">SUM(C28:C38)</f>
        <v>99.799999999999983</v>
      </c>
      <c r="D39" s="12">
        <f t="shared" si="20"/>
        <v>99.6</v>
      </c>
      <c r="E39" s="12">
        <f t="shared" si="20"/>
        <v>99.8</v>
      </c>
      <c r="F39" s="12">
        <f t="shared" si="20"/>
        <v>99.499999999999986</v>
      </c>
      <c r="G39" s="12">
        <f t="shared" si="20"/>
        <v>99.7</v>
      </c>
      <c r="H39" s="12">
        <f t="shared" si="20"/>
        <v>99.699999999999989</v>
      </c>
      <c r="I39" s="12">
        <f t="shared" si="0"/>
        <v>99.499999999999986</v>
      </c>
      <c r="J39" s="12"/>
      <c r="K39" s="12"/>
      <c r="L39" s="12"/>
      <c r="M39" s="12"/>
      <c r="N39" s="7" t="s">
        <v>37</v>
      </c>
      <c r="O39" s="14">
        <f t="shared" si="16"/>
        <v>94.374342797055732</v>
      </c>
      <c r="P39" s="14">
        <f t="shared" si="16"/>
        <v>94.295975493820634</v>
      </c>
      <c r="Q39" s="14">
        <f t="shared" si="16"/>
        <v>89.571643629396476</v>
      </c>
      <c r="R39" s="14">
        <f t="shared" si="16"/>
        <v>94.26404614398632</v>
      </c>
      <c r="S39" s="14">
        <f t="shared" si="16"/>
        <v>87.049819927971186</v>
      </c>
      <c r="T39" s="14">
        <f t="shared" si="16"/>
        <v>89.504302508786822</v>
      </c>
      <c r="U39" s="14">
        <f t="shared" si="16"/>
        <v>93.424657534246577</v>
      </c>
      <c r="V39" s="14">
        <f t="shared" si="17"/>
        <v>87.049819927971186</v>
      </c>
      <c r="W39" s="14">
        <f t="shared" si="18"/>
        <v>94.374342797055732</v>
      </c>
      <c r="X39" s="14">
        <f t="shared" si="19"/>
        <v>91.783541147894809</v>
      </c>
      <c r="Y39" s="14">
        <f>(L4/(SUM(L$2:L$4)))*100</f>
        <v>94.234011464538611</v>
      </c>
    </row>
    <row r="40" spans="1:38" x14ac:dyDescent="0.2">
      <c r="A40" s="10" t="s">
        <v>30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8" t="s">
        <v>39</v>
      </c>
      <c r="O40" s="28">
        <f>SUM(O37:O39)</f>
        <v>100</v>
      </c>
      <c r="P40" s="28">
        <f t="shared" ref="P40:Y40" si="21">SUM(P37:P39)</f>
        <v>100</v>
      </c>
      <c r="Q40" s="28">
        <f t="shared" si="21"/>
        <v>100</v>
      </c>
      <c r="R40" s="28">
        <f t="shared" si="21"/>
        <v>100</v>
      </c>
      <c r="S40" s="28">
        <f t="shared" si="21"/>
        <v>100</v>
      </c>
      <c r="T40" s="28">
        <f t="shared" si="21"/>
        <v>100.00000000000001</v>
      </c>
      <c r="U40" s="28">
        <f t="shared" si="21"/>
        <v>100</v>
      </c>
      <c r="V40" s="28"/>
      <c r="W40" s="28"/>
      <c r="X40" s="28"/>
      <c r="Y40" s="28">
        <f t="shared" si="21"/>
        <v>100</v>
      </c>
    </row>
    <row r="41" spans="1:38" x14ac:dyDescent="0.2">
      <c r="A41" s="7" t="s">
        <v>3</v>
      </c>
      <c r="B41" s="13">
        <v>3.16</v>
      </c>
      <c r="C41" s="13">
        <v>3.09</v>
      </c>
      <c r="D41" s="13">
        <v>2.2400000000000002</v>
      </c>
      <c r="E41" s="13">
        <v>2.91</v>
      </c>
      <c r="F41" s="13">
        <v>2.5099999999999998</v>
      </c>
      <c r="G41" s="13">
        <v>2.94</v>
      </c>
      <c r="H41" s="13">
        <v>3.26</v>
      </c>
      <c r="I41" s="13">
        <f t="shared" si="0"/>
        <v>2.2400000000000002</v>
      </c>
      <c r="J41" s="13">
        <f t="shared" si="1"/>
        <v>3.26</v>
      </c>
      <c r="K41" s="13">
        <f t="shared" si="2"/>
        <v>2.8728571428571428</v>
      </c>
      <c r="L41" s="13">
        <v>3.3</v>
      </c>
      <c r="M41" s="13"/>
    </row>
    <row r="42" spans="1:38" x14ac:dyDescent="0.2">
      <c r="A42" s="7" t="s">
        <v>4</v>
      </c>
      <c r="B42" s="13">
        <v>4.0199999999999996</v>
      </c>
      <c r="C42" s="13">
        <v>3.98</v>
      </c>
      <c r="D42" s="13">
        <v>3.55</v>
      </c>
      <c r="E42" s="13">
        <v>3.86</v>
      </c>
      <c r="F42" s="13">
        <v>4.07</v>
      </c>
      <c r="G42" s="13">
        <v>4.05</v>
      </c>
      <c r="H42" s="13">
        <v>4.09</v>
      </c>
      <c r="I42" s="13">
        <f t="shared" si="0"/>
        <v>3.55</v>
      </c>
      <c r="J42" s="13">
        <f t="shared" si="1"/>
        <v>4.09</v>
      </c>
      <c r="K42" s="13">
        <f t="shared" si="2"/>
        <v>3.9457142857142857</v>
      </c>
      <c r="L42" s="13">
        <v>4.08</v>
      </c>
      <c r="M42" s="13"/>
    </row>
    <row r="43" spans="1:38" x14ac:dyDescent="0.2">
      <c r="A43" s="8" t="s">
        <v>5</v>
      </c>
      <c r="B43" s="25">
        <v>12.68</v>
      </c>
      <c r="C43" s="25">
        <v>12.29</v>
      </c>
      <c r="D43" s="25">
        <v>7.96</v>
      </c>
      <c r="E43" s="25">
        <v>11.22</v>
      </c>
      <c r="F43" s="25">
        <v>10.23</v>
      </c>
      <c r="G43" s="25">
        <v>11.92</v>
      </c>
      <c r="H43" s="25">
        <v>13.36</v>
      </c>
      <c r="I43" s="25">
        <f t="shared" si="0"/>
        <v>7.96</v>
      </c>
      <c r="J43" s="25">
        <f t="shared" si="1"/>
        <v>13.36</v>
      </c>
      <c r="K43" s="25">
        <f t="shared" si="2"/>
        <v>11.379999999999999</v>
      </c>
      <c r="L43" s="25">
        <v>13.44</v>
      </c>
      <c r="M43" s="13"/>
    </row>
    <row r="44" spans="1:38" ht="15" x14ac:dyDescent="0.25">
      <c r="A44"/>
      <c r="B44"/>
      <c r="C44"/>
      <c r="D44"/>
      <c r="E44"/>
    </row>
    <row r="45" spans="1:38" ht="15" x14ac:dyDescent="0.25">
      <c r="A45"/>
      <c r="B45"/>
      <c r="C45"/>
      <c r="D45"/>
      <c r="E45"/>
    </row>
    <row r="46" spans="1:38" ht="15" x14ac:dyDescent="0.25">
      <c r="A46"/>
      <c r="B46"/>
      <c r="C46"/>
      <c r="D46"/>
      <c r="E46"/>
    </row>
    <row r="47" spans="1:38" ht="15" x14ac:dyDescent="0.25">
      <c r="A47"/>
      <c r="B47"/>
      <c r="C47"/>
      <c r="D47"/>
      <c r="E47"/>
    </row>
    <row r="48" spans="1:38" ht="15" x14ac:dyDescent="0.25">
      <c r="A48"/>
      <c r="B48"/>
      <c r="C48"/>
      <c r="D48"/>
      <c r="E48"/>
    </row>
    <row r="49" spans="1:5" ht="15" x14ac:dyDescent="0.25">
      <c r="A49"/>
      <c r="B49"/>
      <c r="C49"/>
      <c r="D49"/>
      <c r="E49"/>
    </row>
    <row r="50" spans="1:5" ht="15" x14ac:dyDescent="0.25">
      <c r="A50"/>
      <c r="B50"/>
      <c r="C50"/>
      <c r="D50"/>
      <c r="E50"/>
    </row>
    <row r="51" spans="1:5" ht="15" x14ac:dyDescent="0.25">
      <c r="A51"/>
      <c r="B51"/>
      <c r="C51"/>
      <c r="D51"/>
      <c r="E51"/>
    </row>
    <row r="52" spans="1:5" ht="15" x14ac:dyDescent="0.25">
      <c r="A52"/>
      <c r="B52"/>
      <c r="C52"/>
      <c r="D52"/>
      <c r="E52"/>
    </row>
    <row r="53" spans="1:5" ht="15" x14ac:dyDescent="0.25">
      <c r="A53"/>
      <c r="B53"/>
      <c r="C53"/>
      <c r="D53"/>
      <c r="E53"/>
    </row>
  </sheetData>
  <conditionalFormatting sqref="B5:H5 B41:H43 L41:M43 B8:H12 L12:M12">
    <cfRule type="cellIs" dxfId="5" priority="16" operator="equal">
      <formula>"x"</formula>
    </cfRule>
  </conditionalFormatting>
  <conditionalFormatting sqref="B8:D8">
    <cfRule type="cellIs" dxfId="4" priority="19" operator="equal">
      <formula>"x"</formula>
    </cfRule>
  </conditionalFormatting>
  <conditionalFormatting sqref="C8:D8">
    <cfRule type="cellIs" dxfId="3" priority="17" operator="equal">
      <formula>"x"</formula>
    </cfRule>
  </conditionalFormatting>
  <conditionalFormatting sqref="O5:V16">
    <cfRule type="cellIs" dxfId="2" priority="12" operator="greaterThan">
      <formula>0</formula>
    </cfRule>
    <cfRule type="cellIs" dxfId="1" priority="13" operator="lessThan">
      <formula>0</formula>
    </cfRule>
  </conditionalFormatting>
  <conditionalFormatting sqref="I41:L43 I12:L12">
    <cfRule type="cellIs" dxfId="0" priority="1" operator="equal">
      <formula>"x"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clay_mineralogy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2021-01-19T18:32:13Z</dcterms:modified>
</cp:coreProperties>
</file>