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827"/>
  <workbookPr filterPrivacy="1" codeName="ThisWorkbook"/>
  <xr:revisionPtr revIDLastSave="10" documentId="13_ncr:1_{C2D5E60B-809D-4013-8C0A-281A5D371557}" xr6:coauthVersionLast="45" xr6:coauthVersionMax="45" xr10:uidLastSave="{D1D2F5A2-5221-4FE0-BE09-385744847B25}"/>
  <bookViews>
    <workbookView xWindow="-120" yWindow="-120" windowWidth="20730" windowHeight="11160" xr2:uid="{37F05396-BA24-40CC-AF0B-B0D3FB718982}"/>
  </bookViews>
  <sheets>
    <sheet name="bulk_mineralogy" sheetId="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0" i="7" l="1"/>
  <c r="B35" i="7"/>
  <c r="C18" i="7" l="1"/>
  <c r="D18" i="7"/>
  <c r="E18" i="7"/>
  <c r="F18" i="7"/>
  <c r="G18" i="7"/>
  <c r="H18" i="7"/>
  <c r="B18" i="7"/>
  <c r="B36" i="7"/>
  <c r="C36" i="7"/>
  <c r="D36" i="7"/>
  <c r="E36" i="7"/>
  <c r="F36" i="7"/>
  <c r="G36" i="7"/>
  <c r="H36" i="7"/>
  <c r="C35" i="7"/>
  <c r="D35" i="7"/>
  <c r="E35" i="7"/>
  <c r="F35" i="7"/>
  <c r="G35" i="7"/>
  <c r="H35" i="7"/>
  <c r="B21" i="7" l="1"/>
  <c r="K6" i="7" s="1"/>
  <c r="C21" i="7"/>
  <c r="L6" i="7" s="1"/>
  <c r="D21" i="7"/>
  <c r="M6" i="7" s="1"/>
  <c r="E21" i="7"/>
  <c r="N6" i="7" s="1"/>
  <c r="F21" i="7"/>
  <c r="O6" i="7" s="1"/>
  <c r="G21" i="7"/>
  <c r="P6" i="7" s="1"/>
  <c r="H21" i="7"/>
  <c r="Q6" i="7" s="1"/>
  <c r="B22" i="7"/>
  <c r="K7" i="7" s="1"/>
  <c r="C22" i="7"/>
  <c r="L7" i="7" s="1"/>
  <c r="D22" i="7"/>
  <c r="M7" i="7" s="1"/>
  <c r="E22" i="7"/>
  <c r="N7" i="7" s="1"/>
  <c r="F22" i="7"/>
  <c r="O7" i="7" s="1"/>
  <c r="G22" i="7"/>
  <c r="P7" i="7" s="1"/>
  <c r="H22" i="7"/>
  <c r="Q7" i="7" s="1"/>
  <c r="B23" i="7"/>
  <c r="K8" i="7" s="1"/>
  <c r="C23" i="7"/>
  <c r="L8" i="7" s="1"/>
  <c r="D23" i="7"/>
  <c r="M8" i="7" s="1"/>
  <c r="E23" i="7"/>
  <c r="N8" i="7" s="1"/>
  <c r="F23" i="7"/>
  <c r="O8" i="7" s="1"/>
  <c r="G23" i="7"/>
  <c r="P8" i="7" s="1"/>
  <c r="H23" i="7"/>
  <c r="Q8" i="7" s="1"/>
  <c r="B24" i="7"/>
  <c r="K9" i="7" s="1"/>
  <c r="C24" i="7"/>
  <c r="L9" i="7" s="1"/>
  <c r="D24" i="7"/>
  <c r="M9" i="7" s="1"/>
  <c r="E24" i="7"/>
  <c r="N9" i="7" s="1"/>
  <c r="F24" i="7"/>
  <c r="O9" i="7" s="1"/>
  <c r="G24" i="7"/>
  <c r="P9" i="7" s="1"/>
  <c r="H24" i="7"/>
  <c r="Q9" i="7" s="1"/>
  <c r="B25" i="7"/>
  <c r="K10" i="7" s="1"/>
  <c r="C25" i="7"/>
  <c r="L10" i="7" s="1"/>
  <c r="D25" i="7"/>
  <c r="M10" i="7" s="1"/>
  <c r="E25" i="7"/>
  <c r="N10" i="7" s="1"/>
  <c r="F25" i="7"/>
  <c r="O10" i="7" s="1"/>
  <c r="G25" i="7"/>
  <c r="P10" i="7" s="1"/>
  <c r="H25" i="7"/>
  <c r="Q10" i="7" s="1"/>
  <c r="C20" i="7"/>
  <c r="L5" i="7" s="1"/>
  <c r="D20" i="7"/>
  <c r="M5" i="7" s="1"/>
  <c r="E20" i="7"/>
  <c r="N5" i="7" s="1"/>
  <c r="F20" i="7"/>
  <c r="O5" i="7" s="1"/>
  <c r="G20" i="7"/>
  <c r="P5" i="7" s="1"/>
  <c r="H20" i="7"/>
  <c r="Q5" i="7" s="1"/>
  <c r="K5" i="7"/>
  <c r="F26" i="7" l="1"/>
  <c r="O11" i="7" s="1"/>
  <c r="H26" i="7"/>
  <c r="Q11" i="7" s="1"/>
  <c r="E26" i="7"/>
  <c r="N11" i="7" s="1"/>
  <c r="D26" i="7"/>
  <c r="M11" i="7" s="1"/>
  <c r="C26" i="7"/>
  <c r="L11" i="7" s="1"/>
  <c r="B26" i="7"/>
  <c r="K11" i="7" s="1"/>
  <c r="G26" i="7"/>
  <c r="P11" i="7" s="1"/>
  <c r="K23" i="7" l="1"/>
  <c r="O23" i="7"/>
  <c r="N23" i="7"/>
  <c r="L23" i="7" l="1"/>
  <c r="G7" i="7"/>
  <c r="B7" i="7"/>
  <c r="C7" i="7"/>
  <c r="D7" i="7"/>
  <c r="E7" i="7"/>
  <c r="H7" i="7"/>
  <c r="F7" i="7"/>
</calcChain>
</file>

<file path=xl/sharedStrings.xml><?xml version="1.0" encoding="utf-8"?>
<sst xmlns="http://schemas.openxmlformats.org/spreadsheetml/2006/main" count="74" uniqueCount="41">
  <si>
    <t>MnO</t>
  </si>
  <si>
    <t>MgO</t>
  </si>
  <si>
    <t>CaO</t>
  </si>
  <si>
    <t>GOF</t>
  </si>
  <si>
    <t>Rexp</t>
  </si>
  <si>
    <t>Rwp</t>
  </si>
  <si>
    <r>
      <t>SiO</t>
    </r>
    <r>
      <rPr>
        <vertAlign val="subscript"/>
        <sz val="8"/>
        <color rgb="FF000000"/>
        <rFont val="Times New Roman"/>
        <family val="1"/>
      </rPr>
      <t>2</t>
    </r>
  </si>
  <si>
    <r>
      <t>Al</t>
    </r>
    <r>
      <rPr>
        <vertAlign val="subscript"/>
        <sz val="8"/>
        <color rgb="FF000000"/>
        <rFont val="Times New Roman"/>
        <family val="1"/>
      </rPr>
      <t>2</t>
    </r>
    <r>
      <rPr>
        <sz val="8"/>
        <color rgb="FF000000"/>
        <rFont val="Times New Roman"/>
        <family val="1"/>
      </rPr>
      <t>O</t>
    </r>
    <r>
      <rPr>
        <vertAlign val="subscript"/>
        <sz val="8"/>
        <color rgb="FF000000"/>
        <rFont val="Times New Roman"/>
        <family val="1"/>
      </rPr>
      <t>3</t>
    </r>
  </si>
  <si>
    <r>
      <t>Fe</t>
    </r>
    <r>
      <rPr>
        <vertAlign val="subscript"/>
        <sz val="8"/>
        <color rgb="FF000000"/>
        <rFont val="Times New Roman"/>
        <family val="1"/>
      </rPr>
      <t>2</t>
    </r>
    <r>
      <rPr>
        <sz val="8"/>
        <color rgb="FF000000"/>
        <rFont val="Times New Roman"/>
        <family val="1"/>
      </rPr>
      <t>O</t>
    </r>
    <r>
      <rPr>
        <vertAlign val="subscript"/>
        <sz val="8"/>
        <color rgb="FF000000"/>
        <rFont val="Times New Roman"/>
        <family val="1"/>
      </rPr>
      <t>3</t>
    </r>
  </si>
  <si>
    <r>
      <t>Na</t>
    </r>
    <r>
      <rPr>
        <vertAlign val="subscript"/>
        <sz val="8"/>
        <color rgb="FF000000"/>
        <rFont val="Times New Roman"/>
        <family val="1"/>
      </rPr>
      <t>2</t>
    </r>
    <r>
      <rPr>
        <sz val="8"/>
        <color rgb="FF000000"/>
        <rFont val="Times New Roman"/>
        <family val="1"/>
      </rPr>
      <t>O</t>
    </r>
  </si>
  <si>
    <r>
      <t>K</t>
    </r>
    <r>
      <rPr>
        <vertAlign val="subscript"/>
        <sz val="8"/>
        <color rgb="FF000000"/>
        <rFont val="Times New Roman"/>
        <family val="1"/>
      </rPr>
      <t>2</t>
    </r>
    <r>
      <rPr>
        <sz val="8"/>
        <color rgb="FF000000"/>
        <rFont val="Times New Roman"/>
        <family val="1"/>
      </rPr>
      <t>O</t>
    </r>
  </si>
  <si>
    <t>ρ</t>
  </si>
  <si>
    <r>
      <t>R</t>
    </r>
    <r>
      <rPr>
        <vertAlign val="superscript"/>
        <sz val="8"/>
        <color theme="1"/>
        <rFont val="Times New Roman"/>
        <family val="1"/>
      </rPr>
      <t>2</t>
    </r>
  </si>
  <si>
    <t>A</t>
  </si>
  <si>
    <t>B</t>
  </si>
  <si>
    <t>C</t>
  </si>
  <si>
    <t>D</t>
  </si>
  <si>
    <t>E</t>
  </si>
  <si>
    <t>F</t>
  </si>
  <si>
    <t>G</t>
  </si>
  <si>
    <r>
      <t>Halloysite-7</t>
    </r>
    <r>
      <rPr>
        <sz val="8"/>
        <color rgb="FF000000"/>
        <rFont val="Calibri"/>
        <family val="2"/>
      </rPr>
      <t>Å</t>
    </r>
  </si>
  <si>
    <t>Quartz</t>
  </si>
  <si>
    <t>K-feldspar</t>
  </si>
  <si>
    <t>Plagioclase</t>
  </si>
  <si>
    <t>LOI</t>
  </si>
  <si>
    <t>Chemistry</t>
  </si>
  <si>
    <t>Mineralogy</t>
  </si>
  <si>
    <t>Parameters</t>
  </si>
  <si>
    <t>Error</t>
  </si>
  <si>
    <t xml:space="preserve">Used chemical composition of the minerals obtained from the website webmineral.com. </t>
  </si>
  <si>
    <t>Figures of merit</t>
  </si>
  <si>
    <t>Indexes</t>
  </si>
  <si>
    <t>CIA</t>
  </si>
  <si>
    <t>PRS</t>
  </si>
  <si>
    <t xml:space="preserve">Except for halloysite-7Å , which was obtained from the structural formula of sample B. </t>
  </si>
  <si>
    <t>Chemical assay</t>
  </si>
  <si>
    <t>Calculated assay</t>
  </si>
  <si>
    <t>Difference between the chemical composition obtained from quantitative mineral analysis minus chemical assay by X-ray fluorescence</t>
  </si>
  <si>
    <t>Total</t>
  </si>
  <si>
    <t>Mica</t>
  </si>
  <si>
    <t>Muscovite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</si>
</sst>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8" x14ac:knownFonts="1">
    <font>
      <sz val="11"/>
      <color theme="1"/>
      <name val="Calibri"/>
      <family val="2"/>
      <scheme val="minor"/>
    </font>
    <font>
      <sz val="8"/>
      <color theme="1"/>
      <name val="Times New Roman"/>
      <family val="1"/>
    </font>
    <font>
      <b/>
      <sz val="8"/>
      <color theme="1"/>
      <name val="Times New Roman"/>
      <family val="1"/>
    </font>
    <font>
      <b/>
      <sz val="8"/>
      <color rgb="FF000000"/>
      <name val="Times New Roman"/>
      <family val="1"/>
    </font>
    <font>
      <vertAlign val="superscript"/>
      <sz val="8"/>
      <color theme="1"/>
      <name val="Times New Roman"/>
      <family val="1"/>
    </font>
    <font>
      <sz val="8"/>
      <color rgb="FF000000"/>
      <name val="Times New Roman"/>
      <family val="1"/>
    </font>
    <font>
      <vertAlign val="subscript"/>
      <sz val="8"/>
      <color rgb="FF000000"/>
      <name val="Times New Roman"/>
      <family val="1"/>
    </font>
    <font>
      <sz val="8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 wrapText="1"/>
    </xf>
    <xf numFmtId="164" fontId="1" fillId="2" borderId="0" xfId="0" applyNumberFormat="1" applyFont="1" applyFill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165" fontId="1" fillId="0" borderId="0" xfId="0" applyNumberFormat="1" applyFont="1" applyBorder="1" applyAlignment="1">
      <alignment horizontal="center" vertical="center"/>
    </xf>
    <xf numFmtId="2" fontId="5" fillId="0" borderId="0" xfId="0" applyNumberFormat="1" applyFont="1" applyBorder="1" applyAlignment="1">
      <alignment horizontal="center" vertical="center" wrapText="1"/>
    </xf>
    <xf numFmtId="2" fontId="1" fillId="0" borderId="0" xfId="0" applyNumberFormat="1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4" fontId="5" fillId="0" borderId="0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2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2" fontId="1" fillId="2" borderId="0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</cellXfs>
  <cellStyles count="1">
    <cellStyle name="Normal" xfId="0" builtinId="0"/>
  </cellStyles>
  <dxfs count="12">
    <dxf>
      <font>
        <color auto="1"/>
      </font>
      <fill>
        <patternFill>
          <bgColor theme="5" tint="0.39994506668294322"/>
        </patternFill>
      </fill>
    </dxf>
    <dxf>
      <font>
        <color auto="1"/>
      </font>
      <fill>
        <patternFill>
          <bgColor theme="4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BF15DF-8260-4AEB-A268-8E8462A09890}">
  <sheetPr codeName="Sheet1"/>
  <dimension ref="A1:AC50"/>
  <sheetViews>
    <sheetView showGridLines="0" tabSelected="1" zoomScaleNormal="100" workbookViewId="0">
      <selection activeCell="R19" sqref="R19"/>
    </sheetView>
  </sheetViews>
  <sheetFormatPr defaultColWidth="66.42578125" defaultRowHeight="12" customHeight="1" x14ac:dyDescent="0.25"/>
  <cols>
    <col min="1" max="1" width="13.140625" style="1" bestFit="1" customWidth="1"/>
    <col min="2" max="2" width="5.7109375" style="1" bestFit="1" customWidth="1"/>
    <col min="3" max="4" width="4.85546875" style="1" bestFit="1" customWidth="1"/>
    <col min="5" max="8" width="5.7109375" style="1" bestFit="1" customWidth="1"/>
    <col min="9" max="9" width="5.7109375" style="1" customWidth="1"/>
    <col min="10" max="10" width="9" style="1" bestFit="1" customWidth="1"/>
    <col min="11" max="11" width="9.140625" style="1" customWidth="1"/>
    <col min="12" max="12" width="10" style="1" bestFit="1" customWidth="1"/>
    <col min="13" max="18" width="9.140625" style="1" customWidth="1"/>
    <col min="19" max="19" width="5.85546875" style="1" bestFit="1" customWidth="1"/>
    <col min="20" max="20" width="5.28515625" style="1" bestFit="1" customWidth="1"/>
    <col min="21" max="21" width="7.7109375" style="1" bestFit="1" customWidth="1"/>
    <col min="22" max="22" width="6.28515625" style="1" bestFit="1" customWidth="1"/>
    <col min="23" max="23" width="8.7109375" style="1" bestFit="1" customWidth="1"/>
    <col min="24" max="24" width="8.85546875" style="1" bestFit="1" customWidth="1"/>
    <col min="25" max="25" width="6.28515625" style="1" bestFit="1" customWidth="1"/>
    <col min="26" max="26" width="6.42578125" style="1" bestFit="1" customWidth="1"/>
    <col min="27" max="47" width="15" style="1" customWidth="1"/>
    <col min="48" max="16384" width="66.42578125" style="1"/>
  </cols>
  <sheetData>
    <row r="1" spans="1:17" ht="12" customHeight="1" x14ac:dyDescent="0.25">
      <c r="A1" s="20" t="s">
        <v>26</v>
      </c>
      <c r="B1" s="2" t="s">
        <v>13</v>
      </c>
      <c r="C1" s="2" t="s">
        <v>14</v>
      </c>
      <c r="D1" s="2" t="s">
        <v>15</v>
      </c>
      <c r="E1" s="2" t="s">
        <v>16</v>
      </c>
      <c r="F1" s="2" t="s">
        <v>17</v>
      </c>
      <c r="G1" s="2" t="s">
        <v>18</v>
      </c>
      <c r="H1" s="2" t="s">
        <v>19</v>
      </c>
      <c r="I1" s="3"/>
    </row>
    <row r="2" spans="1:17" ht="12" customHeight="1" x14ac:dyDescent="0.25">
      <c r="A2" s="5" t="s">
        <v>39</v>
      </c>
      <c r="B2" s="9">
        <v>2.2999999999999998</v>
      </c>
      <c r="C2" s="9">
        <v>3.9</v>
      </c>
      <c r="D2" s="9">
        <v>5.0999999999999996</v>
      </c>
      <c r="E2" s="9">
        <v>3.8</v>
      </c>
      <c r="F2" s="9">
        <v>3.5</v>
      </c>
      <c r="G2" s="9">
        <v>3.3</v>
      </c>
      <c r="H2" s="9">
        <v>3.6</v>
      </c>
      <c r="I2" s="9"/>
      <c r="J2" s="23" t="s">
        <v>37</v>
      </c>
    </row>
    <row r="3" spans="1:17" ht="12" customHeight="1" x14ac:dyDescent="0.25">
      <c r="A3" s="5" t="s">
        <v>20</v>
      </c>
      <c r="B3" s="9">
        <v>41.1</v>
      </c>
      <c r="C3" s="9">
        <v>35</v>
      </c>
      <c r="D3" s="9">
        <v>11.2</v>
      </c>
      <c r="E3" s="9">
        <v>30.5</v>
      </c>
      <c r="F3" s="9">
        <v>10.5</v>
      </c>
      <c r="G3" s="9">
        <v>24.7</v>
      </c>
      <c r="H3" s="9">
        <v>22.5</v>
      </c>
      <c r="I3" s="9"/>
    </row>
    <row r="4" spans="1:17" ht="12" customHeight="1" x14ac:dyDescent="0.25">
      <c r="A4" s="5" t="s">
        <v>21</v>
      </c>
      <c r="B4" s="9">
        <v>39.1</v>
      </c>
      <c r="C4" s="9">
        <v>45.5</v>
      </c>
      <c r="D4" s="9">
        <v>47.3</v>
      </c>
      <c r="E4" s="9">
        <v>42.2</v>
      </c>
      <c r="F4" s="9">
        <v>33.700000000000003</v>
      </c>
      <c r="G4" s="9">
        <v>53.8</v>
      </c>
      <c r="H4" s="9">
        <v>49.3</v>
      </c>
      <c r="I4" s="9"/>
      <c r="J4" s="18" t="s">
        <v>28</v>
      </c>
      <c r="K4" s="2" t="s">
        <v>13</v>
      </c>
      <c r="L4" s="2" t="s">
        <v>14</v>
      </c>
      <c r="M4" s="2" t="s">
        <v>15</v>
      </c>
      <c r="N4" s="2" t="s">
        <v>16</v>
      </c>
      <c r="O4" s="2" t="s">
        <v>17</v>
      </c>
      <c r="P4" s="2" t="s">
        <v>18</v>
      </c>
      <c r="Q4" s="2" t="s">
        <v>19</v>
      </c>
    </row>
    <row r="5" spans="1:17" ht="12" customHeight="1" x14ac:dyDescent="0.25">
      <c r="A5" s="5" t="s">
        <v>22</v>
      </c>
      <c r="B5" s="9">
        <v>14.2</v>
      </c>
      <c r="C5" s="9">
        <v>8.1</v>
      </c>
      <c r="D5" s="9">
        <v>18.5</v>
      </c>
      <c r="E5" s="9">
        <v>20.7</v>
      </c>
      <c r="F5" s="9">
        <v>48.1</v>
      </c>
      <c r="G5" s="9">
        <v>16.399999999999999</v>
      </c>
      <c r="H5" s="9">
        <v>22.9</v>
      </c>
      <c r="I5" s="9"/>
      <c r="J5" s="5" t="s">
        <v>6</v>
      </c>
      <c r="K5" s="15">
        <f t="shared" ref="K5:K6" si="0">B20-B9</f>
        <v>4.8999999999999986</v>
      </c>
      <c r="L5" s="15">
        <f t="shared" ref="L5:L6" si="1">C20-C9</f>
        <v>4.8000000000000114</v>
      </c>
      <c r="M5" s="15">
        <f t="shared" ref="M5:M6" si="2">D20-D9</f>
        <v>6.3000000000000114</v>
      </c>
      <c r="N5" s="15">
        <f t="shared" ref="N5:N6" si="3">E20-E9</f>
        <v>4</v>
      </c>
      <c r="O5" s="15">
        <f t="shared" ref="O5:O6" si="4">F20-F9</f>
        <v>3.7999999999999972</v>
      </c>
      <c r="P5" s="15">
        <f t="shared" ref="P5:P6" si="5">G20-G9</f>
        <v>5.2999999999999972</v>
      </c>
      <c r="Q5" s="15">
        <f t="shared" ref="Q5:Q6" si="6">H20-H9</f>
        <v>5.6000000000000085</v>
      </c>
    </row>
    <row r="6" spans="1:17" ht="12" customHeight="1" x14ac:dyDescent="0.25">
      <c r="A6" s="5" t="s">
        <v>23</v>
      </c>
      <c r="B6" s="9">
        <v>3.2</v>
      </c>
      <c r="C6" s="9">
        <v>7.6</v>
      </c>
      <c r="D6" s="9">
        <v>17.899999999999999</v>
      </c>
      <c r="E6" s="9">
        <v>2.8</v>
      </c>
      <c r="F6" s="9">
        <v>4.2</v>
      </c>
      <c r="G6" s="9">
        <v>1.9</v>
      </c>
      <c r="H6" s="9">
        <v>1.7</v>
      </c>
      <c r="I6" s="9"/>
      <c r="J6" s="5" t="s">
        <v>7</v>
      </c>
      <c r="K6" s="15">
        <f t="shared" si="0"/>
        <v>-5.0999999999999979</v>
      </c>
      <c r="L6" s="15">
        <f t="shared" si="1"/>
        <v>-4.9000000000000021</v>
      </c>
      <c r="M6" s="15">
        <f t="shared" si="2"/>
        <v>-4.5</v>
      </c>
      <c r="N6" s="15">
        <f t="shared" si="3"/>
        <v>-4.5</v>
      </c>
      <c r="O6" s="15">
        <f t="shared" si="4"/>
        <v>-4.7999999999999989</v>
      </c>
      <c r="P6" s="15">
        <f t="shared" si="5"/>
        <v>-5.5</v>
      </c>
      <c r="Q6" s="15">
        <f t="shared" si="6"/>
        <v>-6</v>
      </c>
    </row>
    <row r="7" spans="1:17" ht="12" customHeight="1" x14ac:dyDescent="0.25">
      <c r="A7" s="1" t="s">
        <v>38</v>
      </c>
      <c r="B7" s="17">
        <f t="shared" ref="B7:H7" ca="1" si="7">SUM(B3:B32)</f>
        <v>100</v>
      </c>
      <c r="C7" s="17">
        <f t="shared" ca="1" si="7"/>
        <v>100</v>
      </c>
      <c r="D7" s="17">
        <f t="shared" ca="1" si="7"/>
        <v>100</v>
      </c>
      <c r="E7" s="17">
        <f t="shared" ca="1" si="7"/>
        <v>100</v>
      </c>
      <c r="F7" s="17">
        <f t="shared" ca="1" si="7"/>
        <v>100.10000000000001</v>
      </c>
      <c r="G7" s="17">
        <f t="shared" ca="1" si="7"/>
        <v>100</v>
      </c>
      <c r="H7" s="17">
        <f t="shared" ca="1" si="7"/>
        <v>99.899999999999991</v>
      </c>
      <c r="I7" s="17"/>
      <c r="J7" s="6" t="s">
        <v>2</v>
      </c>
      <c r="K7" s="15">
        <f t="shared" ref="K7:Q11" si="8">B22-B14</f>
        <v>-0.1</v>
      </c>
      <c r="L7" s="15">
        <f t="shared" si="8"/>
        <v>-0.43000000000000005</v>
      </c>
      <c r="M7" s="15">
        <f t="shared" si="8"/>
        <v>-1</v>
      </c>
      <c r="N7" s="15">
        <f t="shared" si="8"/>
        <v>-0.05</v>
      </c>
      <c r="O7" s="15">
        <f t="shared" si="8"/>
        <v>-0.05</v>
      </c>
      <c r="P7" s="15">
        <f t="shared" si="8"/>
        <v>-0.05</v>
      </c>
      <c r="Q7" s="15">
        <f t="shared" si="8"/>
        <v>-0.05</v>
      </c>
    </row>
    <row r="8" spans="1:17" ht="12" customHeight="1" x14ac:dyDescent="0.25">
      <c r="A8" s="4" t="s">
        <v>35</v>
      </c>
      <c r="B8" s="4"/>
      <c r="C8" s="4"/>
      <c r="D8" s="4"/>
      <c r="E8" s="4"/>
      <c r="F8" s="4"/>
      <c r="G8" s="4"/>
      <c r="H8" s="4"/>
      <c r="I8" s="4"/>
      <c r="J8" s="5" t="s">
        <v>9</v>
      </c>
      <c r="K8" s="15">
        <f t="shared" si="8"/>
        <v>0.12</v>
      </c>
      <c r="L8" s="15">
        <f t="shared" si="8"/>
        <v>-0.20000000000000007</v>
      </c>
      <c r="M8" s="15">
        <f t="shared" si="8"/>
        <v>-1</v>
      </c>
      <c r="N8" s="15">
        <f t="shared" si="8"/>
        <v>-2.0000000000000018E-2</v>
      </c>
      <c r="O8" s="15">
        <f t="shared" si="8"/>
        <v>-3.0000000000000027E-2</v>
      </c>
      <c r="P8" s="15">
        <f t="shared" si="8"/>
        <v>0.03</v>
      </c>
      <c r="Q8" s="15">
        <f t="shared" si="8"/>
        <v>1.0000000000000009E-2</v>
      </c>
    </row>
    <row r="9" spans="1:17" ht="12" customHeight="1" x14ac:dyDescent="0.25">
      <c r="A9" s="27" t="s">
        <v>6</v>
      </c>
      <c r="B9" s="14">
        <v>63.9</v>
      </c>
      <c r="C9" s="14">
        <v>67.599999999999994</v>
      </c>
      <c r="D9" s="14">
        <v>72.099999999999994</v>
      </c>
      <c r="E9" s="14">
        <v>68.099999999999994</v>
      </c>
      <c r="F9" s="14">
        <v>69.900000000000006</v>
      </c>
      <c r="G9" s="14">
        <v>72.3</v>
      </c>
      <c r="H9" s="14">
        <v>70.8</v>
      </c>
      <c r="I9" s="14"/>
      <c r="J9" s="5" t="s">
        <v>10</v>
      </c>
      <c r="K9" s="15">
        <f t="shared" si="8"/>
        <v>0.20000000000000018</v>
      </c>
      <c r="L9" s="15">
        <f t="shared" si="8"/>
        <v>0.30000000000000004</v>
      </c>
      <c r="M9" s="15">
        <f t="shared" si="8"/>
        <v>0.86000000000000032</v>
      </c>
      <c r="N9" s="15">
        <f t="shared" si="8"/>
        <v>0.29999999999999982</v>
      </c>
      <c r="O9" s="15">
        <f t="shared" si="8"/>
        <v>1.0999999999999996</v>
      </c>
      <c r="P9" s="15">
        <f t="shared" si="8"/>
        <v>0.10000000000000009</v>
      </c>
      <c r="Q9" s="15">
        <f t="shared" si="8"/>
        <v>0.39999999999999991</v>
      </c>
    </row>
    <row r="10" spans="1:17" ht="12" customHeight="1" x14ac:dyDescent="0.25">
      <c r="A10" s="27" t="s">
        <v>7</v>
      </c>
      <c r="B10" s="14">
        <v>26.4</v>
      </c>
      <c r="C10" s="14">
        <v>24.1</v>
      </c>
      <c r="D10" s="14">
        <v>18.2</v>
      </c>
      <c r="E10" s="14">
        <v>23.1</v>
      </c>
      <c r="F10" s="14">
        <v>20.2</v>
      </c>
      <c r="G10" s="14">
        <v>20.5</v>
      </c>
      <c r="H10" s="14">
        <v>21.3</v>
      </c>
      <c r="I10" s="14"/>
      <c r="J10" s="5" t="s">
        <v>24</v>
      </c>
      <c r="K10" s="15">
        <f t="shared" si="8"/>
        <v>0.5</v>
      </c>
      <c r="L10" s="15">
        <f t="shared" si="8"/>
        <v>1.5</v>
      </c>
      <c r="M10" s="15">
        <f t="shared" si="8"/>
        <v>0.5</v>
      </c>
      <c r="N10" s="15">
        <f t="shared" si="8"/>
        <v>1</v>
      </c>
      <c r="O10" s="15">
        <f t="shared" si="8"/>
        <v>0.30000000000000004</v>
      </c>
      <c r="P10" s="15">
        <f t="shared" si="8"/>
        <v>0.79999999999999982</v>
      </c>
      <c r="Q10" s="15">
        <f t="shared" si="8"/>
        <v>0.5</v>
      </c>
    </row>
    <row r="11" spans="1:17" ht="12" customHeight="1" x14ac:dyDescent="0.25">
      <c r="A11" s="27" t="s">
        <v>8</v>
      </c>
      <c r="B11" s="14">
        <v>0.56000000000000005</v>
      </c>
      <c r="C11" s="14">
        <v>0.65</v>
      </c>
      <c r="D11" s="14">
        <v>0.88</v>
      </c>
      <c r="E11" s="14">
        <v>0.69</v>
      </c>
      <c r="F11" s="14">
        <v>0.32</v>
      </c>
      <c r="G11" s="14">
        <v>0.53</v>
      </c>
      <c r="H11" s="14">
        <v>0.41</v>
      </c>
      <c r="I11" s="14"/>
      <c r="J11" s="7" t="s">
        <v>38</v>
      </c>
      <c r="K11" s="24">
        <f t="shared" si="8"/>
        <v>-0.20999999999999375</v>
      </c>
      <c r="L11" s="24">
        <f t="shared" si="8"/>
        <v>0.26000000000001933</v>
      </c>
      <c r="M11" s="24">
        <f t="shared" si="8"/>
        <v>4.0000000000020464E-2</v>
      </c>
      <c r="N11" s="24">
        <f t="shared" si="8"/>
        <v>-0.14999999999999147</v>
      </c>
      <c r="O11" s="24">
        <f t="shared" si="8"/>
        <v>-9.9999999999994316E-2</v>
      </c>
      <c r="P11" s="24">
        <f t="shared" si="8"/>
        <v>0</v>
      </c>
      <c r="Q11" s="24">
        <f t="shared" si="8"/>
        <v>-9.9999999999980105E-2</v>
      </c>
    </row>
    <row r="12" spans="1:17" ht="12" customHeight="1" x14ac:dyDescent="0.25">
      <c r="A12" s="1" t="s">
        <v>0</v>
      </c>
      <c r="B12" s="15">
        <v>0.05</v>
      </c>
      <c r="C12" s="15">
        <v>0.05</v>
      </c>
      <c r="D12" s="15">
        <v>0.14000000000000001</v>
      </c>
      <c r="E12" s="15">
        <v>0.05</v>
      </c>
      <c r="F12" s="15">
        <v>0.05</v>
      </c>
      <c r="G12" s="15">
        <v>0.05</v>
      </c>
      <c r="H12" s="15">
        <v>0.05</v>
      </c>
      <c r="I12" s="14"/>
    </row>
    <row r="13" spans="1:17" ht="12" customHeight="1" x14ac:dyDescent="0.25">
      <c r="A13" s="27" t="s">
        <v>1</v>
      </c>
      <c r="B13" s="14">
        <v>0.12</v>
      </c>
      <c r="C13" s="14">
        <v>0.11</v>
      </c>
      <c r="D13" s="14">
        <v>0.1</v>
      </c>
      <c r="E13" s="14">
        <v>0.14000000000000001</v>
      </c>
      <c r="F13" s="14">
        <v>0.05</v>
      </c>
      <c r="G13" s="14">
        <v>0.1</v>
      </c>
      <c r="H13" s="14">
        <v>0.1</v>
      </c>
      <c r="I13" s="14"/>
      <c r="J13" s="23" t="s">
        <v>29</v>
      </c>
    </row>
    <row r="14" spans="1:17" ht="12" customHeight="1" x14ac:dyDescent="0.25">
      <c r="A14" s="1" t="s">
        <v>2</v>
      </c>
      <c r="B14" s="15">
        <v>0.1</v>
      </c>
      <c r="C14" s="15">
        <v>0.53</v>
      </c>
      <c r="D14" s="15">
        <v>1.2</v>
      </c>
      <c r="E14" s="15">
        <v>0.05</v>
      </c>
      <c r="F14" s="15">
        <v>0.05</v>
      </c>
      <c r="G14" s="15">
        <v>0.05</v>
      </c>
      <c r="H14" s="15">
        <v>0.05</v>
      </c>
      <c r="I14" s="14"/>
      <c r="J14" s="23" t="s">
        <v>34</v>
      </c>
    </row>
    <row r="15" spans="1:17" ht="12" customHeight="1" x14ac:dyDescent="0.25">
      <c r="A15" s="27" t="s">
        <v>9</v>
      </c>
      <c r="B15" s="14">
        <v>0.28000000000000003</v>
      </c>
      <c r="C15" s="14">
        <v>1.1000000000000001</v>
      </c>
      <c r="D15" s="14">
        <v>3</v>
      </c>
      <c r="E15" s="14">
        <v>0.32</v>
      </c>
      <c r="F15" s="14">
        <v>0.53</v>
      </c>
      <c r="G15" s="14">
        <v>0.17</v>
      </c>
      <c r="H15" s="14">
        <v>0.19</v>
      </c>
      <c r="I15" s="15"/>
    </row>
    <row r="16" spans="1:17" ht="12" customHeight="1" x14ac:dyDescent="0.25">
      <c r="A16" s="27" t="s">
        <v>10</v>
      </c>
      <c r="B16" s="14">
        <v>2.5</v>
      </c>
      <c r="C16" s="14">
        <v>1.5</v>
      </c>
      <c r="D16" s="14">
        <v>2.84</v>
      </c>
      <c r="E16" s="14">
        <v>3.7</v>
      </c>
      <c r="F16" s="14">
        <v>7.5</v>
      </c>
      <c r="G16" s="14">
        <v>3.1</v>
      </c>
      <c r="H16" s="14">
        <v>3.9</v>
      </c>
      <c r="I16" s="15"/>
      <c r="J16" s="18" t="s">
        <v>25</v>
      </c>
      <c r="K16" s="21" t="s">
        <v>40</v>
      </c>
      <c r="L16" s="21" t="s">
        <v>20</v>
      </c>
      <c r="M16" s="21" t="s">
        <v>21</v>
      </c>
      <c r="N16" s="21" t="s">
        <v>22</v>
      </c>
      <c r="O16" s="21" t="s">
        <v>23</v>
      </c>
      <c r="P16"/>
      <c r="Q16"/>
    </row>
    <row r="17" spans="1:29" ht="12" customHeight="1" x14ac:dyDescent="0.25">
      <c r="A17" s="27" t="s">
        <v>24</v>
      </c>
      <c r="B17" s="14">
        <v>6.2</v>
      </c>
      <c r="C17" s="14">
        <v>4.3</v>
      </c>
      <c r="D17" s="14">
        <v>1.5</v>
      </c>
      <c r="E17" s="14">
        <v>4</v>
      </c>
      <c r="F17" s="14">
        <v>1.5</v>
      </c>
      <c r="G17" s="14">
        <v>3.3</v>
      </c>
      <c r="H17" s="14">
        <v>3.2</v>
      </c>
      <c r="I17" s="14"/>
      <c r="J17" s="5" t="s">
        <v>6</v>
      </c>
      <c r="K17" s="6">
        <v>45.21</v>
      </c>
      <c r="L17" s="6">
        <v>42.19</v>
      </c>
      <c r="M17" s="6">
        <v>100</v>
      </c>
      <c r="N17" s="6">
        <v>64.760000000000005</v>
      </c>
      <c r="O17" s="6">
        <v>67.39</v>
      </c>
      <c r="P17"/>
      <c r="Q17"/>
    </row>
    <row r="18" spans="1:29" ht="12" customHeight="1" x14ac:dyDescent="0.25">
      <c r="A18" s="1" t="s">
        <v>38</v>
      </c>
      <c r="B18" s="15">
        <f t="shared" ref="B18:H18" si="9">SUM(B9:B17)</f>
        <v>100.11</v>
      </c>
      <c r="C18" s="15">
        <f t="shared" si="9"/>
        <v>99.939999999999984</v>
      </c>
      <c r="D18" s="15">
        <f t="shared" si="9"/>
        <v>99.96</v>
      </c>
      <c r="E18" s="15">
        <f t="shared" si="9"/>
        <v>100.14999999999998</v>
      </c>
      <c r="F18" s="15">
        <f t="shared" si="9"/>
        <v>100.1</v>
      </c>
      <c r="G18" s="15">
        <f t="shared" si="9"/>
        <v>100.09999999999998</v>
      </c>
      <c r="H18" s="15">
        <f t="shared" si="9"/>
        <v>99.999999999999986</v>
      </c>
      <c r="I18" s="15"/>
      <c r="J18" s="5" t="s">
        <v>7</v>
      </c>
      <c r="K18" s="6">
        <v>38.36</v>
      </c>
      <c r="L18" s="6">
        <v>41.81</v>
      </c>
      <c r="M18" s="6"/>
      <c r="N18" s="6">
        <v>18.32</v>
      </c>
      <c r="O18" s="6">
        <v>20.350000000000001</v>
      </c>
      <c r="P18"/>
      <c r="Q18"/>
      <c r="R18"/>
    </row>
    <row r="19" spans="1:29" ht="12" customHeight="1" x14ac:dyDescent="0.25">
      <c r="A19" s="4" t="s">
        <v>36</v>
      </c>
      <c r="B19" s="3"/>
      <c r="C19" s="3"/>
      <c r="D19" s="3"/>
      <c r="E19" s="3"/>
      <c r="F19" s="3"/>
      <c r="J19" s="6" t="s">
        <v>2</v>
      </c>
      <c r="K19" s="6"/>
      <c r="L19" s="6"/>
      <c r="M19" s="6"/>
      <c r="N19" s="6"/>
      <c r="O19" s="6">
        <v>1.07</v>
      </c>
      <c r="P19"/>
      <c r="Q19"/>
      <c r="R19"/>
    </row>
    <row r="20" spans="1:29" ht="12" customHeight="1" x14ac:dyDescent="0.25">
      <c r="A20" s="27" t="s">
        <v>6</v>
      </c>
      <c r="B20" s="19">
        <f t="shared" ref="B20:H25" si="10">ROUND((B$3*($L17/100))+(B$4*($M17/100))+(B$5*($N17/100))+(B$6*($O17/100))+(B$2*($K17/100)),1)</f>
        <v>68.8</v>
      </c>
      <c r="C20" s="19">
        <f t="shared" si="10"/>
        <v>72.400000000000006</v>
      </c>
      <c r="D20" s="19">
        <f t="shared" si="10"/>
        <v>78.400000000000006</v>
      </c>
      <c r="E20" s="19">
        <f t="shared" si="10"/>
        <v>72.099999999999994</v>
      </c>
      <c r="F20" s="19">
        <f t="shared" si="10"/>
        <v>73.7</v>
      </c>
      <c r="G20" s="19">
        <f t="shared" si="10"/>
        <v>77.599999999999994</v>
      </c>
      <c r="H20" s="19">
        <f t="shared" si="10"/>
        <v>76.400000000000006</v>
      </c>
      <c r="I20" s="19"/>
      <c r="J20" s="5" t="s">
        <v>9</v>
      </c>
      <c r="K20" s="6"/>
      <c r="L20" s="6"/>
      <c r="M20" s="6"/>
      <c r="N20" s="6"/>
      <c r="O20" s="6">
        <v>11.19</v>
      </c>
      <c r="P20"/>
      <c r="Q20"/>
      <c r="R20"/>
    </row>
    <row r="21" spans="1:29" ht="12" customHeight="1" x14ac:dyDescent="0.25">
      <c r="A21" s="27" t="s">
        <v>7</v>
      </c>
      <c r="B21" s="19">
        <f t="shared" si="10"/>
        <v>21.3</v>
      </c>
      <c r="C21" s="19">
        <f t="shared" si="10"/>
        <v>19.2</v>
      </c>
      <c r="D21" s="19">
        <f t="shared" si="10"/>
        <v>13.7</v>
      </c>
      <c r="E21" s="19">
        <f t="shared" si="10"/>
        <v>18.600000000000001</v>
      </c>
      <c r="F21" s="19">
        <f t="shared" si="10"/>
        <v>15.4</v>
      </c>
      <c r="G21" s="19">
        <f t="shared" si="10"/>
        <v>15</v>
      </c>
      <c r="H21" s="19">
        <f t="shared" si="10"/>
        <v>15.3</v>
      </c>
      <c r="I21" s="19"/>
      <c r="J21" s="5" t="s">
        <v>10</v>
      </c>
      <c r="K21" s="6">
        <v>11.81</v>
      </c>
      <c r="L21" s="6"/>
      <c r="M21" s="6"/>
      <c r="N21" s="6">
        <v>16.920000000000002</v>
      </c>
      <c r="O21" s="6"/>
      <c r="P21"/>
      <c r="Q21"/>
      <c r="R21"/>
    </row>
    <row r="22" spans="1:29" ht="12" customHeight="1" x14ac:dyDescent="0.25">
      <c r="A22" s="1" t="s">
        <v>2</v>
      </c>
      <c r="B22" s="19">
        <f t="shared" si="10"/>
        <v>0</v>
      </c>
      <c r="C22" s="19">
        <f t="shared" si="10"/>
        <v>0.1</v>
      </c>
      <c r="D22" s="19">
        <f t="shared" si="10"/>
        <v>0.2</v>
      </c>
      <c r="E22" s="19">
        <f t="shared" si="10"/>
        <v>0</v>
      </c>
      <c r="F22" s="19">
        <f t="shared" si="10"/>
        <v>0</v>
      </c>
      <c r="G22" s="19">
        <f t="shared" si="10"/>
        <v>0</v>
      </c>
      <c r="H22" s="19">
        <f t="shared" si="10"/>
        <v>0</v>
      </c>
      <c r="I22" s="19"/>
      <c r="J22" s="5" t="s">
        <v>24</v>
      </c>
      <c r="K22" s="6">
        <v>4.07</v>
      </c>
      <c r="L22" s="6">
        <v>16</v>
      </c>
      <c r="M22" s="6"/>
      <c r="N22" s="6"/>
      <c r="O22" s="6"/>
      <c r="P22"/>
      <c r="Q22"/>
      <c r="R22"/>
    </row>
    <row r="23" spans="1:29" ht="12" customHeight="1" x14ac:dyDescent="0.25">
      <c r="A23" s="27" t="s">
        <v>9</v>
      </c>
      <c r="B23" s="19">
        <f t="shared" si="10"/>
        <v>0.4</v>
      </c>
      <c r="C23" s="19">
        <f t="shared" si="10"/>
        <v>0.9</v>
      </c>
      <c r="D23" s="19">
        <f t="shared" si="10"/>
        <v>2</v>
      </c>
      <c r="E23" s="19">
        <f t="shared" si="10"/>
        <v>0.3</v>
      </c>
      <c r="F23" s="19">
        <f t="shared" si="10"/>
        <v>0.5</v>
      </c>
      <c r="G23" s="19">
        <f t="shared" si="10"/>
        <v>0.2</v>
      </c>
      <c r="H23" s="19">
        <f t="shared" si="10"/>
        <v>0.2</v>
      </c>
      <c r="I23" s="19"/>
      <c r="J23" s="7" t="s">
        <v>38</v>
      </c>
      <c r="K23" s="7">
        <f>SUM(K17:K22)</f>
        <v>99.449999999999989</v>
      </c>
      <c r="L23" s="7">
        <f>SUM(L17:L22)</f>
        <v>100</v>
      </c>
      <c r="M23" s="7"/>
      <c r="N23" s="7">
        <f>SUM(N17:N22)</f>
        <v>100.00000000000001</v>
      </c>
      <c r="O23" s="7">
        <f>SUM(O17:O22)</f>
        <v>100</v>
      </c>
      <c r="P23"/>
      <c r="Q23"/>
      <c r="R23"/>
    </row>
    <row r="24" spans="1:29" ht="12" customHeight="1" x14ac:dyDescent="0.25">
      <c r="A24" s="27" t="s">
        <v>10</v>
      </c>
      <c r="B24" s="19">
        <f t="shared" si="10"/>
        <v>2.7</v>
      </c>
      <c r="C24" s="19">
        <f t="shared" si="10"/>
        <v>1.8</v>
      </c>
      <c r="D24" s="19">
        <f t="shared" si="10"/>
        <v>3.7</v>
      </c>
      <c r="E24" s="19">
        <f t="shared" si="10"/>
        <v>4</v>
      </c>
      <c r="F24" s="19">
        <f t="shared" si="10"/>
        <v>8.6</v>
      </c>
      <c r="G24" s="19">
        <f t="shared" si="10"/>
        <v>3.2</v>
      </c>
      <c r="H24" s="19">
        <f t="shared" si="10"/>
        <v>4.3</v>
      </c>
      <c r="I24" s="19"/>
      <c r="P24"/>
      <c r="Q24"/>
      <c r="R24"/>
    </row>
    <row r="25" spans="1:29" ht="12" customHeight="1" x14ac:dyDescent="0.25">
      <c r="A25" s="27" t="s">
        <v>24</v>
      </c>
      <c r="B25" s="19">
        <f t="shared" si="10"/>
        <v>6.7</v>
      </c>
      <c r="C25" s="19">
        <f t="shared" si="10"/>
        <v>5.8</v>
      </c>
      <c r="D25" s="19">
        <f t="shared" si="10"/>
        <v>2</v>
      </c>
      <c r="E25" s="19">
        <f t="shared" si="10"/>
        <v>5</v>
      </c>
      <c r="F25" s="19">
        <f t="shared" si="10"/>
        <v>1.8</v>
      </c>
      <c r="G25" s="19">
        <f t="shared" si="10"/>
        <v>4.0999999999999996</v>
      </c>
      <c r="H25" s="19">
        <f t="shared" si="10"/>
        <v>3.7</v>
      </c>
      <c r="I25" s="19"/>
      <c r="P25"/>
      <c r="Q25"/>
      <c r="R25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</row>
    <row r="26" spans="1:29" ht="12" customHeight="1" x14ac:dyDescent="0.25">
      <c r="A26" s="1" t="s">
        <v>38</v>
      </c>
      <c r="B26" s="19">
        <f t="shared" ref="B26:H26" si="11">SUM(B20:B25)</f>
        <v>99.9</v>
      </c>
      <c r="C26" s="19">
        <f t="shared" si="11"/>
        <v>100.2</v>
      </c>
      <c r="D26" s="19">
        <f t="shared" si="11"/>
        <v>100.00000000000001</v>
      </c>
      <c r="E26" s="19">
        <f t="shared" si="11"/>
        <v>99.999999999999986</v>
      </c>
      <c r="F26" s="19">
        <f t="shared" si="11"/>
        <v>100</v>
      </c>
      <c r="G26" s="19">
        <f t="shared" si="11"/>
        <v>100.1</v>
      </c>
      <c r="H26" s="19">
        <f t="shared" si="11"/>
        <v>99.9</v>
      </c>
      <c r="I26" s="19"/>
      <c r="J26"/>
      <c r="K26"/>
      <c r="L26"/>
      <c r="M26"/>
      <c r="N26"/>
      <c r="O26"/>
      <c r="R26"/>
    </row>
    <row r="27" spans="1:29" ht="12" customHeight="1" x14ac:dyDescent="0.25">
      <c r="A27" s="12" t="s">
        <v>30</v>
      </c>
      <c r="B27" s="6"/>
      <c r="C27" s="6"/>
      <c r="D27" s="6"/>
      <c r="E27" s="6"/>
      <c r="F27" s="6"/>
      <c r="G27" s="6"/>
      <c r="H27" s="6"/>
      <c r="I27" s="19"/>
      <c r="J27"/>
      <c r="K27"/>
      <c r="L27"/>
      <c r="M27"/>
      <c r="N27"/>
      <c r="O27"/>
      <c r="R27"/>
    </row>
    <row r="28" spans="1:29" ht="12" customHeight="1" x14ac:dyDescent="0.25">
      <c r="A28" s="6" t="s">
        <v>3</v>
      </c>
      <c r="B28" s="16">
        <v>3.41</v>
      </c>
      <c r="C28" s="16">
        <v>3.53</v>
      </c>
      <c r="D28" s="16">
        <v>4.2300000000000004</v>
      </c>
      <c r="E28" s="16">
        <v>3.73</v>
      </c>
      <c r="F28" s="16">
        <v>3.9</v>
      </c>
      <c r="G28" s="16">
        <v>3.75</v>
      </c>
      <c r="H28" s="16">
        <v>3.82</v>
      </c>
      <c r="I28" s="19"/>
      <c r="J28"/>
      <c r="K28"/>
      <c r="L28"/>
      <c r="M28"/>
      <c r="N28"/>
      <c r="O28"/>
    </row>
    <row r="29" spans="1:29" ht="12" customHeight="1" x14ac:dyDescent="0.25">
      <c r="A29" s="6" t="s">
        <v>4</v>
      </c>
      <c r="B29" s="16">
        <v>4.4000000000000004</v>
      </c>
      <c r="C29" s="16">
        <v>4.34</v>
      </c>
      <c r="D29" s="16">
        <v>4.28</v>
      </c>
      <c r="E29" s="16">
        <v>4.3600000000000003</v>
      </c>
      <c r="F29" s="16">
        <v>4.87</v>
      </c>
      <c r="G29" s="16">
        <v>4.46</v>
      </c>
      <c r="H29" s="16">
        <v>4.54</v>
      </c>
      <c r="I29" s="19"/>
      <c r="J29"/>
      <c r="K29"/>
      <c r="L29"/>
      <c r="M29"/>
      <c r="N29"/>
      <c r="O29"/>
      <c r="P29"/>
      <c r="Q29"/>
      <c r="R29"/>
    </row>
    <row r="30" spans="1:29" ht="12" customHeight="1" x14ac:dyDescent="0.25">
      <c r="A30" s="6" t="s">
        <v>5</v>
      </c>
      <c r="B30" s="16">
        <v>14.99</v>
      </c>
      <c r="C30" s="16">
        <v>15.33</v>
      </c>
      <c r="D30" s="16">
        <v>18.100000000000001</v>
      </c>
      <c r="E30" s="16">
        <v>16.27</v>
      </c>
      <c r="F30" s="16">
        <v>19</v>
      </c>
      <c r="G30" s="16">
        <v>16.75</v>
      </c>
      <c r="H30" s="16">
        <v>17.34</v>
      </c>
      <c r="I30" s="6"/>
      <c r="J30"/>
      <c r="K30"/>
      <c r="L30"/>
      <c r="M30"/>
      <c r="N30"/>
      <c r="O30"/>
      <c r="P30"/>
      <c r="Q30"/>
      <c r="R30"/>
    </row>
    <row r="31" spans="1:29" ht="12" customHeight="1" x14ac:dyDescent="0.25">
      <c r="A31" s="4" t="s">
        <v>27</v>
      </c>
      <c r="B31" s="8"/>
      <c r="C31" s="8"/>
      <c r="D31" s="8"/>
      <c r="E31" s="8"/>
      <c r="F31" s="8"/>
      <c r="G31" s="8"/>
      <c r="H31" s="8"/>
      <c r="I31" s="16"/>
      <c r="J31"/>
      <c r="K31"/>
      <c r="L31"/>
      <c r="M31"/>
      <c r="N31"/>
      <c r="O31"/>
      <c r="P31"/>
      <c r="Q31"/>
      <c r="R31"/>
    </row>
    <row r="32" spans="1:29" ht="12" customHeight="1" x14ac:dyDescent="0.25">
      <c r="A32" s="6" t="s">
        <v>12</v>
      </c>
      <c r="B32" s="13">
        <v>0.99099999999999999</v>
      </c>
      <c r="C32" s="13">
        <v>0.99199999999999999</v>
      </c>
      <c r="D32" s="13">
        <v>0.99299999999999999</v>
      </c>
      <c r="E32" s="13">
        <v>0.99399999999999999</v>
      </c>
      <c r="F32" s="13">
        <v>0.99399999999999999</v>
      </c>
      <c r="G32" s="13">
        <v>0.99199999999999999</v>
      </c>
      <c r="H32" s="13">
        <v>0.99</v>
      </c>
      <c r="I32" s="16"/>
      <c r="P32"/>
      <c r="Q32"/>
      <c r="R32"/>
    </row>
    <row r="33" spans="1:18" ht="12" customHeight="1" x14ac:dyDescent="0.25">
      <c r="A33" s="6" t="s">
        <v>11</v>
      </c>
      <c r="B33" s="13">
        <v>0.996</v>
      </c>
      <c r="C33" s="13">
        <v>0.996</v>
      </c>
      <c r="D33" s="13">
        <v>0.997</v>
      </c>
      <c r="E33" s="13">
        <v>0.997</v>
      </c>
      <c r="F33" s="13">
        <v>0.997</v>
      </c>
      <c r="G33" s="13">
        <v>0.996</v>
      </c>
      <c r="H33" s="13">
        <v>0.996</v>
      </c>
      <c r="I33" s="16"/>
      <c r="J33"/>
      <c r="K33"/>
      <c r="L33"/>
      <c r="M33"/>
      <c r="N33"/>
      <c r="O33"/>
      <c r="P33"/>
      <c r="Q33"/>
      <c r="R33"/>
    </row>
    <row r="34" spans="1:18" ht="12" customHeight="1" x14ac:dyDescent="0.25">
      <c r="A34" s="4" t="s">
        <v>31</v>
      </c>
      <c r="B34" s="13"/>
      <c r="C34" s="13"/>
      <c r="D34" s="13"/>
      <c r="E34" s="13"/>
      <c r="F34" s="13"/>
      <c r="G34" s="13"/>
      <c r="H34" s="13"/>
      <c r="I34" s="8"/>
      <c r="P34"/>
      <c r="Q34"/>
      <c r="R34"/>
    </row>
    <row r="35" spans="1:18" ht="12" customHeight="1" x14ac:dyDescent="0.25">
      <c r="A35" s="9" t="s">
        <v>32</v>
      </c>
      <c r="B35" s="26">
        <f>((B10/101.96)/((B10/101.96)+(B14/56.0774)+(B15/61.9789)+(B16/94.2))*100)</f>
        <v>88.744309762685916</v>
      </c>
      <c r="C35" s="26">
        <f t="shared" ref="C35:H35" si="12">((C10/101.96)/((C10/101.96)+(C14/56.0774)+(C15/61.9789)+(C16/94.2))*100)</f>
        <v>84.570907684907652</v>
      </c>
      <c r="D35" s="26">
        <f t="shared" si="12"/>
        <v>64.104770529389228</v>
      </c>
      <c r="E35" s="26">
        <f t="shared" si="12"/>
        <v>83.326922449554104</v>
      </c>
      <c r="F35" s="26">
        <f t="shared" si="12"/>
        <v>68.987575527969341</v>
      </c>
      <c r="G35" s="26">
        <f t="shared" si="12"/>
        <v>84.620023684715164</v>
      </c>
      <c r="H35" s="26">
        <f t="shared" si="12"/>
        <v>82.160874553922099</v>
      </c>
      <c r="I35" s="13"/>
      <c r="R35"/>
    </row>
    <row r="36" spans="1:18" ht="12" customHeight="1" x14ac:dyDescent="0.25">
      <c r="A36" s="7" t="s">
        <v>33</v>
      </c>
      <c r="B36" s="25">
        <f t="shared" ref="B36:H36" si="13">ROUND(((B3)/(B5+B6+B2+B3))*100,1)</f>
        <v>67.599999999999994</v>
      </c>
      <c r="C36" s="25">
        <f t="shared" si="13"/>
        <v>64.099999999999994</v>
      </c>
      <c r="D36" s="25">
        <f t="shared" si="13"/>
        <v>21.3</v>
      </c>
      <c r="E36" s="25">
        <f t="shared" si="13"/>
        <v>52.8</v>
      </c>
      <c r="F36" s="25">
        <f t="shared" si="13"/>
        <v>15.8</v>
      </c>
      <c r="G36" s="25">
        <f t="shared" si="13"/>
        <v>53.3</v>
      </c>
      <c r="H36" s="25">
        <f t="shared" si="13"/>
        <v>44.4</v>
      </c>
      <c r="I36" s="13"/>
      <c r="P36"/>
      <c r="Q36"/>
      <c r="R36"/>
    </row>
    <row r="37" spans="1:18" ht="12" customHeight="1" x14ac:dyDescent="0.25">
      <c r="B37" s="9"/>
      <c r="C37" s="9"/>
      <c r="E37" s="9"/>
      <c r="F37" s="9"/>
      <c r="G37" s="9"/>
      <c r="H37" s="9"/>
      <c r="I37" s="13"/>
      <c r="R37"/>
    </row>
    <row r="38" spans="1:18" ht="12" customHeight="1" x14ac:dyDescent="0.25">
      <c r="B38" s="9"/>
      <c r="C38" s="9"/>
      <c r="G38" s="9"/>
      <c r="H38" s="9"/>
      <c r="I38" s="9"/>
    </row>
    <row r="39" spans="1:18" ht="12" customHeight="1" x14ac:dyDescent="0.25">
      <c r="I39" s="13"/>
      <c r="R39"/>
    </row>
    <row r="40" spans="1:18" ht="12" customHeight="1" x14ac:dyDescent="0.25">
      <c r="B40" s="11"/>
      <c r="C40" s="11"/>
      <c r="D40" s="11"/>
      <c r="E40" s="11"/>
      <c r="F40" s="11"/>
      <c r="G40" s="11"/>
      <c r="H40" s="11"/>
      <c r="I40" s="9"/>
    </row>
    <row r="41" spans="1:18" ht="12" customHeight="1" x14ac:dyDescent="0.25">
      <c r="B41" s="11"/>
      <c r="C41" s="11"/>
      <c r="D41" s="11"/>
      <c r="E41" s="11"/>
      <c r="F41" s="11"/>
      <c r="G41" s="11"/>
      <c r="H41" s="11"/>
      <c r="I41" s="9"/>
    </row>
    <row r="42" spans="1:18" ht="12" customHeight="1" x14ac:dyDescent="0.25">
      <c r="B42" s="11"/>
      <c r="C42" s="11"/>
      <c r="D42" s="11"/>
      <c r="E42" s="11"/>
      <c r="F42" s="11"/>
      <c r="G42" s="11"/>
      <c r="H42" s="11"/>
    </row>
    <row r="43" spans="1:18" ht="12" customHeight="1" x14ac:dyDescent="0.25">
      <c r="B43" s="11"/>
      <c r="C43" s="11"/>
      <c r="D43" s="11"/>
      <c r="E43" s="11"/>
      <c r="F43" s="11"/>
      <c r="G43" s="11"/>
      <c r="H43" s="11"/>
      <c r="I43" s="11"/>
    </row>
    <row r="44" spans="1:18" ht="12" customHeight="1" x14ac:dyDescent="0.25">
      <c r="B44" s="11"/>
      <c r="C44" s="11"/>
      <c r="D44" s="11"/>
      <c r="E44" s="11"/>
      <c r="F44" s="11"/>
      <c r="G44" s="11"/>
      <c r="H44" s="11"/>
      <c r="I44" s="11"/>
    </row>
    <row r="45" spans="1:18" ht="12" customHeight="1" x14ac:dyDescent="0.25">
      <c r="B45" s="11"/>
      <c r="C45" s="11"/>
      <c r="D45" s="11"/>
      <c r="E45" s="11"/>
      <c r="F45" s="11"/>
      <c r="G45" s="11"/>
      <c r="H45" s="11"/>
      <c r="I45" s="11"/>
    </row>
    <row r="46" spans="1:18" ht="12" customHeight="1" x14ac:dyDescent="0.25">
      <c r="B46" s="11"/>
      <c r="C46" s="11"/>
      <c r="D46" s="11"/>
      <c r="E46" s="11"/>
      <c r="F46" s="11"/>
      <c r="G46" s="11"/>
      <c r="H46" s="11"/>
      <c r="I46" s="11"/>
    </row>
    <row r="47" spans="1:18" ht="12" customHeight="1" x14ac:dyDescent="0.25">
      <c r="B47" s="10"/>
      <c r="C47" s="10"/>
      <c r="D47" s="10"/>
      <c r="E47" s="10"/>
      <c r="F47" s="10"/>
      <c r="G47" s="10"/>
      <c r="H47" s="10"/>
      <c r="I47" s="11"/>
    </row>
    <row r="48" spans="1:18" ht="12" customHeight="1" x14ac:dyDescent="0.25">
      <c r="I48" s="11"/>
    </row>
    <row r="49" spans="9:9" ht="12" customHeight="1" x14ac:dyDescent="0.25">
      <c r="I49" s="11"/>
    </row>
    <row r="50" spans="9:9" ht="12" customHeight="1" x14ac:dyDescent="0.25">
      <c r="I50" s="10"/>
    </row>
  </sheetData>
  <conditionalFormatting sqref="B7:I7 B20:I21 I22:I29 B22:H26">
    <cfRule type="cellIs" dxfId="11" priority="40" operator="equal">
      <formula>"x"</formula>
    </cfRule>
  </conditionalFormatting>
  <conditionalFormatting sqref="B5:I5">
    <cfRule type="cellIs" dxfId="10" priority="37" operator="equal">
      <formula>"x"</formula>
    </cfRule>
  </conditionalFormatting>
  <conditionalFormatting sqref="B4:I4">
    <cfRule type="cellIs" dxfId="9" priority="39" operator="equal">
      <formula>"x"</formula>
    </cfRule>
  </conditionalFormatting>
  <conditionalFormatting sqref="D4">
    <cfRule type="cellIs" dxfId="8" priority="38" operator="equal">
      <formula>"x"</formula>
    </cfRule>
  </conditionalFormatting>
  <conditionalFormatting sqref="B6:I6">
    <cfRule type="cellIs" dxfId="7" priority="36" operator="equal">
      <formula>"x"</formula>
    </cfRule>
  </conditionalFormatting>
  <conditionalFormatting sqref="B2:I2">
    <cfRule type="cellIs" dxfId="6" priority="35" operator="equal">
      <formula>"x"</formula>
    </cfRule>
  </conditionalFormatting>
  <conditionalFormatting sqref="B3:I3">
    <cfRule type="cellIs" dxfId="5" priority="34" operator="equal">
      <formula>"x"</formula>
    </cfRule>
  </conditionalFormatting>
  <conditionalFormatting sqref="C3 E3 G3">
    <cfRule type="cellIs" dxfId="4" priority="33" operator="equal">
      <formula>"x"</formula>
    </cfRule>
  </conditionalFormatting>
  <conditionalFormatting sqref="C3:I3">
    <cfRule type="cellIs" dxfId="3" priority="32" operator="equal">
      <formula>"x"</formula>
    </cfRule>
  </conditionalFormatting>
  <conditionalFormatting sqref="B3:I3">
    <cfRule type="cellIs" dxfId="2" priority="31" operator="equal">
      <formula>"x"</formula>
    </cfRule>
  </conditionalFormatting>
  <conditionalFormatting sqref="K5:Q11">
    <cfRule type="cellIs" dxfId="1" priority="1" operator="greaterThan">
      <formula>0</formula>
    </cfRule>
    <cfRule type="cellIs" dxfId="0" priority="2" operator="lessThan">
      <formula>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bulk_mineralogy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2020-07-03T20:51:28Z</dcterms:modified>
</cp:coreProperties>
</file>