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filterPrivacy="1" codeName="ThisWorkbook"/>
  <xr:revisionPtr revIDLastSave="17" documentId="13_ncr:1_{B56BBC56-5DCD-41AB-A67D-99B8C258A0A5}" xr6:coauthVersionLast="45" xr6:coauthVersionMax="45" xr10:uidLastSave="{5AA64C6A-C3A8-4630-AD3D-9443949780B9}"/>
  <bookViews>
    <workbookView xWindow="-120" yWindow="-120" windowWidth="20730" windowHeight="11160" xr2:uid="{37F05396-BA24-40CC-AF0B-B0D3FB718982}"/>
  </bookViews>
  <sheets>
    <sheet name="clay_mineralogy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5" l="1"/>
  <c r="B3" i="5"/>
  <c r="C28" i="5"/>
  <c r="D28" i="5"/>
  <c r="E28" i="5"/>
  <c r="F28" i="5"/>
  <c r="G28" i="5"/>
  <c r="H28" i="5"/>
  <c r="I28" i="5"/>
  <c r="C29" i="5"/>
  <c r="D29" i="5"/>
  <c r="E29" i="5"/>
  <c r="F29" i="5"/>
  <c r="G29" i="5"/>
  <c r="H29" i="5"/>
  <c r="I29" i="5"/>
  <c r="C30" i="5"/>
  <c r="D30" i="5"/>
  <c r="E30" i="5"/>
  <c r="F30" i="5"/>
  <c r="G30" i="5"/>
  <c r="H30" i="5"/>
  <c r="I30" i="5"/>
  <c r="C31" i="5"/>
  <c r="D31" i="5"/>
  <c r="E31" i="5"/>
  <c r="F31" i="5"/>
  <c r="G31" i="5"/>
  <c r="H31" i="5"/>
  <c r="I31" i="5"/>
  <c r="C32" i="5"/>
  <c r="D32" i="5"/>
  <c r="E32" i="5"/>
  <c r="F32" i="5"/>
  <c r="G32" i="5"/>
  <c r="H32" i="5"/>
  <c r="I32" i="5"/>
  <c r="C33" i="5"/>
  <c r="D33" i="5"/>
  <c r="E33" i="5"/>
  <c r="F33" i="5"/>
  <c r="G33" i="5"/>
  <c r="H33" i="5"/>
  <c r="I33" i="5"/>
  <c r="C34" i="5"/>
  <c r="D34" i="5"/>
  <c r="E34" i="5"/>
  <c r="F34" i="5"/>
  <c r="G34" i="5"/>
  <c r="H34" i="5"/>
  <c r="I34" i="5"/>
  <c r="C35" i="5"/>
  <c r="D35" i="5"/>
  <c r="E35" i="5"/>
  <c r="F35" i="5"/>
  <c r="G35" i="5"/>
  <c r="H35" i="5"/>
  <c r="I35" i="5"/>
  <c r="C36" i="5"/>
  <c r="D36" i="5"/>
  <c r="E36" i="5"/>
  <c r="F36" i="5"/>
  <c r="G36" i="5"/>
  <c r="H36" i="5"/>
  <c r="I36" i="5"/>
  <c r="C37" i="5"/>
  <c r="D37" i="5"/>
  <c r="E37" i="5"/>
  <c r="F37" i="5"/>
  <c r="G37" i="5"/>
  <c r="H37" i="5"/>
  <c r="I37" i="5"/>
  <c r="C27" i="5"/>
  <c r="D27" i="5"/>
  <c r="E27" i="5"/>
  <c r="F27" i="5"/>
  <c r="G27" i="5"/>
  <c r="H27" i="5"/>
  <c r="I27" i="5"/>
  <c r="B28" i="5" l="1"/>
  <c r="B36" i="5"/>
  <c r="B30" i="5"/>
  <c r="B31" i="5"/>
  <c r="B37" i="5"/>
  <c r="B35" i="5"/>
  <c r="B34" i="5"/>
  <c r="B33" i="5"/>
  <c r="B32" i="5"/>
  <c r="B29" i="5"/>
  <c r="M42" i="5"/>
  <c r="L42" i="5"/>
  <c r="O42" i="5"/>
  <c r="P42" i="5"/>
  <c r="Q42" i="5"/>
  <c r="R42" i="5"/>
  <c r="S42" i="5"/>
  <c r="N42" i="5"/>
  <c r="C25" i="5" l="1"/>
  <c r="D25" i="5"/>
  <c r="E25" i="5"/>
  <c r="F25" i="5"/>
  <c r="G25" i="5"/>
  <c r="H25" i="5"/>
  <c r="I25" i="5"/>
  <c r="B25" i="5"/>
  <c r="I4" i="5" l="1"/>
  <c r="L20" i="5" l="1"/>
  <c r="L21" i="5"/>
  <c r="L15" i="5"/>
  <c r="L23" i="5"/>
  <c r="L16" i="5"/>
  <c r="L24" i="5"/>
  <c r="L17" i="5"/>
  <c r="L18" i="5"/>
  <c r="L19" i="5"/>
  <c r="L22" i="5"/>
  <c r="B27" i="5"/>
  <c r="H4" i="5"/>
  <c r="D4" i="5"/>
  <c r="I2" i="5"/>
  <c r="C4" i="5"/>
  <c r="E4" i="5"/>
  <c r="F4" i="5"/>
  <c r="G4" i="5"/>
  <c r="C3" i="5"/>
  <c r="D3" i="5"/>
  <c r="E3" i="5"/>
  <c r="F3" i="5"/>
  <c r="G3" i="5"/>
  <c r="H3" i="5"/>
  <c r="I3" i="5"/>
  <c r="Q16" i="5" l="1"/>
  <c r="Q24" i="5"/>
  <c r="Q15" i="5"/>
  <c r="Q23" i="5"/>
  <c r="Q21" i="5"/>
  <c r="Q19" i="5"/>
  <c r="Q20" i="5"/>
  <c r="Q18" i="5"/>
  <c r="Q17" i="5"/>
  <c r="Q22" i="5"/>
  <c r="P15" i="5"/>
  <c r="P23" i="5"/>
  <c r="P22" i="5"/>
  <c r="P21" i="5"/>
  <c r="P20" i="5"/>
  <c r="P19" i="5"/>
  <c r="P18" i="5"/>
  <c r="P17" i="5"/>
  <c r="P16" i="5"/>
  <c r="P24" i="5"/>
  <c r="O22" i="5"/>
  <c r="O21" i="5"/>
  <c r="O20" i="5"/>
  <c r="O19" i="5"/>
  <c r="O17" i="5"/>
  <c r="O18" i="5"/>
  <c r="O16" i="5"/>
  <c r="O24" i="5"/>
  <c r="O15" i="5"/>
  <c r="O23" i="5"/>
  <c r="S15" i="5"/>
  <c r="S23" i="5"/>
  <c r="S21" i="5"/>
  <c r="S18" i="5"/>
  <c r="S17" i="5"/>
  <c r="S19" i="5"/>
  <c r="S16" i="5"/>
  <c r="S22" i="5"/>
  <c r="S20" i="5"/>
  <c r="S24" i="5"/>
  <c r="M20" i="5"/>
  <c r="M19" i="5"/>
  <c r="M18" i="5"/>
  <c r="M17" i="5"/>
  <c r="M16" i="5"/>
  <c r="M24" i="5"/>
  <c r="M15" i="5"/>
  <c r="M23" i="5"/>
  <c r="M22" i="5"/>
  <c r="M21" i="5"/>
  <c r="N21" i="5"/>
  <c r="N20" i="5"/>
  <c r="N19" i="5"/>
  <c r="N18" i="5"/>
  <c r="N16" i="5"/>
  <c r="N24" i="5"/>
  <c r="N17" i="5"/>
  <c r="N15" i="5"/>
  <c r="N23" i="5"/>
  <c r="N22" i="5"/>
  <c r="R17" i="5"/>
  <c r="R16" i="5"/>
  <c r="R24" i="5"/>
  <c r="R15" i="5"/>
  <c r="R23" i="5"/>
  <c r="R22" i="5"/>
  <c r="R20" i="5"/>
  <c r="R21" i="5"/>
  <c r="R19" i="5"/>
  <c r="R18" i="5"/>
  <c r="L14" i="5"/>
  <c r="E12" i="5"/>
  <c r="F12" i="5"/>
  <c r="I12" i="5"/>
  <c r="D12" i="5"/>
  <c r="G12" i="5"/>
  <c r="C12" i="5"/>
  <c r="H12" i="5"/>
  <c r="R14" i="5" l="1"/>
  <c r="O14" i="5"/>
  <c r="M14" i="5"/>
  <c r="Q14" i="5"/>
  <c r="S14" i="5"/>
  <c r="N14" i="5"/>
  <c r="P14" i="5"/>
  <c r="B12" i="5"/>
  <c r="M25" i="5"/>
  <c r="C38" i="5"/>
  <c r="Q25" i="5"/>
  <c r="G38" i="5"/>
  <c r="U42" i="5"/>
  <c r="N25" i="5"/>
  <c r="D38" i="5"/>
  <c r="R25" i="5"/>
  <c r="H38" i="5"/>
  <c r="P25" i="5"/>
  <c r="F38" i="5"/>
  <c r="S25" i="5"/>
  <c r="I38" i="5"/>
  <c r="E38" i="5"/>
  <c r="O25" i="5"/>
  <c r="T42" i="5"/>
  <c r="B38" i="5"/>
  <c r="L25" i="5"/>
</calcChain>
</file>

<file path=xl/sharedStrings.xml><?xml version="1.0" encoding="utf-8"?>
<sst xmlns="http://schemas.openxmlformats.org/spreadsheetml/2006/main" count="115" uniqueCount="59">
  <si>
    <t>MgO</t>
  </si>
  <si>
    <t>CaO</t>
  </si>
  <si>
    <t>Cl</t>
  </si>
  <si>
    <t>GOF</t>
  </si>
  <si>
    <t>Rexp</t>
  </si>
  <si>
    <t>Rwp</t>
  </si>
  <si>
    <r>
      <t>SiO</t>
    </r>
    <r>
      <rPr>
        <vertAlign val="subscript"/>
        <sz val="8"/>
        <color rgb="FF000000"/>
        <rFont val="Times New Roman"/>
        <family val="1"/>
      </rPr>
      <t>2</t>
    </r>
  </si>
  <si>
    <r>
      <t>Al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</si>
  <si>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Fe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</si>
  <si>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Na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</si>
  <si>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K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</si>
  <si>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P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5</t>
    </r>
  </si>
  <si>
    <r>
      <t>SO</t>
    </r>
    <r>
      <rPr>
        <vertAlign val="subscript"/>
        <sz val="8"/>
        <color theme="1"/>
        <rFont val="Times New Roman"/>
        <family val="1"/>
      </rPr>
      <t>3</t>
    </r>
  </si>
  <si>
    <t>ρ</t>
  </si>
  <si>
    <r>
      <t>R</t>
    </r>
    <r>
      <rPr>
        <vertAlign val="superscript"/>
        <sz val="8"/>
        <color theme="1"/>
        <rFont val="Times New Roman"/>
        <family val="1"/>
      </rPr>
      <t>2</t>
    </r>
  </si>
  <si>
    <t>Rietveld</t>
  </si>
  <si>
    <t>A</t>
  </si>
  <si>
    <t>B</t>
  </si>
  <si>
    <t>C</t>
  </si>
  <si>
    <t>D</t>
  </si>
  <si>
    <t>E</t>
  </si>
  <si>
    <t>F</t>
  </si>
  <si>
    <t>G</t>
  </si>
  <si>
    <t>S</t>
  </si>
  <si>
    <t>K-feldspar</t>
  </si>
  <si>
    <t>Plagioclase</t>
  </si>
  <si>
    <t>Sum</t>
  </si>
  <si>
    <t>LOI</t>
  </si>
  <si>
    <t>Chemistry</t>
  </si>
  <si>
    <t>Mineralogy</t>
  </si>
  <si>
    <t>Parameters</t>
  </si>
  <si>
    <t>Error</t>
  </si>
  <si>
    <t xml:space="preserve">Used chemical composition of the minerals obtained from the website webmineral.com. </t>
  </si>
  <si>
    <t>Difference between the chemical composition obtained from quantitative mineral analysis minus chemical composition obtained form X-ray fluorescence</t>
  </si>
  <si>
    <t xml:space="preserve">Except for halloysite-7Å , which was obtained from the chemical structural formula of sample B. </t>
  </si>
  <si>
    <t>Figures of merit</t>
  </si>
  <si>
    <r>
      <t xml:space="preserve">Montmorillonite </t>
    </r>
    <r>
      <rPr>
        <vertAlign val="superscript"/>
        <sz val="8"/>
        <color theme="1"/>
        <rFont val="Times New Roman"/>
        <family val="1"/>
      </rPr>
      <t>a</t>
    </r>
  </si>
  <si>
    <r>
      <t xml:space="preserve">Illite </t>
    </r>
    <r>
      <rPr>
        <vertAlign val="superscript"/>
        <sz val="8"/>
        <color theme="1"/>
        <rFont val="Times New Roman"/>
        <family val="1"/>
      </rPr>
      <t>a</t>
    </r>
  </si>
  <si>
    <r>
      <t xml:space="preserve">Gibbsite </t>
    </r>
    <r>
      <rPr>
        <vertAlign val="superscript"/>
        <sz val="8"/>
        <color theme="1"/>
        <rFont val="Times New Roman"/>
        <family val="1"/>
      </rPr>
      <t>b</t>
    </r>
  </si>
  <si>
    <r>
      <t xml:space="preserve">Quartz </t>
    </r>
    <r>
      <rPr>
        <vertAlign val="superscript"/>
        <sz val="8"/>
        <color theme="1"/>
        <rFont val="Times New Roman"/>
        <family val="1"/>
      </rPr>
      <t>b</t>
    </r>
  </si>
  <si>
    <r>
      <t xml:space="preserve">K-feldspar </t>
    </r>
    <r>
      <rPr>
        <vertAlign val="superscript"/>
        <sz val="8"/>
        <color theme="1"/>
        <rFont val="Times New Roman"/>
        <family val="1"/>
      </rPr>
      <t>b</t>
    </r>
  </si>
  <si>
    <r>
      <t xml:space="preserve">Plagioclase </t>
    </r>
    <r>
      <rPr>
        <vertAlign val="superscript"/>
        <sz val="8"/>
        <color theme="1"/>
        <rFont val="Times New Roman"/>
        <family val="1"/>
      </rPr>
      <t>b</t>
    </r>
  </si>
  <si>
    <r>
      <t xml:space="preserve">Calcite </t>
    </r>
    <r>
      <rPr>
        <vertAlign val="superscript"/>
        <sz val="8"/>
        <color theme="1"/>
        <rFont val="Times New Roman"/>
        <family val="1"/>
      </rPr>
      <t>b</t>
    </r>
  </si>
  <si>
    <r>
      <t xml:space="preserve">Dolomite </t>
    </r>
    <r>
      <rPr>
        <vertAlign val="superscript"/>
        <sz val="8"/>
        <color theme="1"/>
        <rFont val="Times New Roman"/>
        <family val="1"/>
      </rPr>
      <t>b</t>
    </r>
  </si>
  <si>
    <r>
      <t xml:space="preserve">Diopside </t>
    </r>
    <r>
      <rPr>
        <vertAlign val="superscript"/>
        <sz val="8"/>
        <color theme="1"/>
        <rFont val="Times New Roman"/>
        <family val="1"/>
      </rPr>
      <t>b</t>
    </r>
  </si>
  <si>
    <r>
      <t>Halloysite-7</t>
    </r>
    <r>
      <rPr>
        <sz val="8"/>
        <color theme="1"/>
        <rFont val="Calibri"/>
        <family val="2"/>
      </rPr>
      <t>Å</t>
    </r>
  </si>
  <si>
    <r>
      <t xml:space="preserve">Halloysite-7Å </t>
    </r>
    <r>
      <rPr>
        <vertAlign val="superscript"/>
        <sz val="8"/>
        <color theme="1"/>
        <rFont val="Times New Roman"/>
        <family val="1"/>
      </rPr>
      <t>a</t>
    </r>
  </si>
  <si>
    <t>Illite</t>
  </si>
  <si>
    <t>Smectite</t>
  </si>
  <si>
    <t>These values were used in quantitative mienral analysis instead of Rietveld analysis.</t>
  </si>
  <si>
    <t>a - Quantitative mineral analysis by Biscaye (1965).</t>
  </si>
  <si>
    <t>Biscaye (1965)</t>
  </si>
  <si>
    <t>Montmorillonite</t>
  </si>
  <si>
    <t>Halloysite</t>
  </si>
  <si>
    <t>Gibbsite</t>
  </si>
  <si>
    <t xml:space="preserve">Quartz </t>
  </si>
  <si>
    <t>Calcite</t>
  </si>
  <si>
    <t>Dolomite</t>
  </si>
  <si>
    <t>Diopside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</si>
</sst>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vertAlign val="subscript"/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sz val="8"/>
      <color rgb="FF000000"/>
      <name val="Times New Roman"/>
      <family val="1"/>
    </font>
    <font>
      <vertAlign val="subscript"/>
      <sz val="8"/>
      <color rgb="FF000000"/>
      <name val="Times New Roman"/>
      <family val="1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0" xfId="0" applyNumberFormat="1" applyFont="1"/>
  </cellXfs>
  <cellStyles count="1">
    <cellStyle name="Normal" xfId="0" builtinId="0"/>
  </cellStyles>
  <dxfs count="5"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B87F8-29AA-4EC8-8C13-3BBA78DAF82C}">
  <sheetPr codeName="Sheet2"/>
  <dimension ref="A1:AQ45"/>
  <sheetViews>
    <sheetView showGridLines="0" tabSelected="1" workbookViewId="0">
      <selection activeCell="V9" sqref="V9"/>
    </sheetView>
  </sheetViews>
  <sheetFormatPr defaultColWidth="66.42578125" defaultRowHeight="11.25" x14ac:dyDescent="0.2"/>
  <cols>
    <col min="1" max="1" width="13.140625" style="1" bestFit="1" customWidth="1"/>
    <col min="2" max="3" width="5.7109375" style="1" bestFit="1" customWidth="1"/>
    <col min="4" max="4" width="4.85546875" style="1" bestFit="1" customWidth="1"/>
    <col min="5" max="5" width="5.7109375" style="1" bestFit="1" customWidth="1"/>
    <col min="6" max="6" width="4.85546875" style="1" bestFit="1" customWidth="1"/>
    <col min="7" max="9" width="5.7109375" style="1" bestFit="1" customWidth="1"/>
    <col min="10" max="10" width="2.85546875" style="1" customWidth="1"/>
    <col min="11" max="11" width="13.5703125" style="1" customWidth="1"/>
    <col min="12" max="12" width="12.140625" style="1" bestFit="1" customWidth="1"/>
    <col min="13" max="13" width="5.28515625" style="1" bestFit="1" customWidth="1"/>
    <col min="14" max="14" width="7.7109375" style="1" bestFit="1" customWidth="1"/>
    <col min="15" max="15" width="6.140625" style="1" bestFit="1" customWidth="1"/>
    <col min="16" max="16" width="5.85546875" style="1" bestFit="1" customWidth="1"/>
    <col min="17" max="17" width="7.85546875" style="1" bestFit="1" customWidth="1"/>
    <col min="18" max="18" width="8.28515625" style="1" bestFit="1" customWidth="1"/>
    <col min="19" max="19" width="5.5703125" style="1" bestFit="1" customWidth="1"/>
    <col min="20" max="20" width="7.28515625" style="1" bestFit="1" customWidth="1"/>
    <col min="21" max="21" width="6.7109375" style="1" bestFit="1" customWidth="1"/>
    <col min="22" max="22" width="13.140625" style="1" bestFit="1" customWidth="1"/>
    <col min="23" max="23" width="5.28515625" style="1" bestFit="1" customWidth="1"/>
    <col min="24" max="24" width="8.5703125" style="1" bestFit="1" customWidth="1"/>
    <col min="25" max="25" width="7.140625" style="1" bestFit="1" customWidth="1"/>
    <col min="26" max="26" width="6.42578125" style="1" bestFit="1" customWidth="1"/>
    <col min="27" max="27" width="8.85546875" style="1" bestFit="1" customWidth="1"/>
    <col min="28" max="28" width="9.28515625" style="1" bestFit="1" customWidth="1"/>
    <col min="29" max="29" width="6.5703125" style="1" bestFit="1" customWidth="1"/>
    <col min="30" max="30" width="8.28515625" style="1" bestFit="1" customWidth="1"/>
    <col min="31" max="31" width="7.7109375" style="1" bestFit="1" customWidth="1"/>
    <col min="32" max="32" width="3.28515625" style="1" bestFit="1" customWidth="1"/>
    <col min="33" max="33" width="2.42578125" style="1" bestFit="1" customWidth="1"/>
    <col min="34" max="74" width="15" style="1" customWidth="1"/>
    <col min="75" max="16384" width="66.42578125" style="1"/>
  </cols>
  <sheetData>
    <row r="1" spans="1:43" x14ac:dyDescent="0.2">
      <c r="A1" s="20" t="s">
        <v>29</v>
      </c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3" t="s">
        <v>21</v>
      </c>
      <c r="H1" s="3" t="s">
        <v>22</v>
      </c>
      <c r="I1" s="4" t="s">
        <v>23</v>
      </c>
      <c r="AF1" s="2"/>
      <c r="AG1" s="2"/>
    </row>
    <row r="2" spans="1:43" x14ac:dyDescent="0.2">
      <c r="A2" s="8" t="s">
        <v>36</v>
      </c>
      <c r="B2" s="16">
        <v>0</v>
      </c>
      <c r="C2" s="16">
        <v>0</v>
      </c>
      <c r="D2" s="16">
        <v>0</v>
      </c>
      <c r="E2" s="16">
        <v>0</v>
      </c>
      <c r="F2" s="16">
        <v>0</v>
      </c>
      <c r="G2" s="16">
        <v>0</v>
      </c>
      <c r="H2" s="16">
        <v>0</v>
      </c>
      <c r="I2" s="16">
        <f>ROUND((100-(SUM(I$6:I$11)))*S8/100,1)</f>
        <v>33.299999999999997</v>
      </c>
      <c r="K2" s="1" t="s">
        <v>50</v>
      </c>
    </row>
    <row r="3" spans="1:43" x14ac:dyDescent="0.2">
      <c r="A3" s="8" t="s">
        <v>37</v>
      </c>
      <c r="B3" s="16">
        <f>ROUND((100-(SUM(B$6:B$11)))*L7/100,1)</f>
        <v>1.2</v>
      </c>
      <c r="C3" s="16">
        <f t="shared" ref="C3:I3" si="0">ROUND((100-(SUM(C$6:C$11)))*M7/100,1)</f>
        <v>0.2</v>
      </c>
      <c r="D3" s="16">
        <f t="shared" si="0"/>
        <v>9</v>
      </c>
      <c r="E3" s="16">
        <f t="shared" si="0"/>
        <v>2</v>
      </c>
      <c r="F3" s="16">
        <f t="shared" si="0"/>
        <v>5.6</v>
      </c>
      <c r="G3" s="16">
        <f t="shared" si="0"/>
        <v>5.3</v>
      </c>
      <c r="H3" s="16">
        <f t="shared" si="0"/>
        <v>3.6</v>
      </c>
      <c r="I3" s="16">
        <f t="shared" si="0"/>
        <v>0.5</v>
      </c>
      <c r="K3" s="1" t="s">
        <v>49</v>
      </c>
    </row>
    <row r="4" spans="1:43" x14ac:dyDescent="0.2">
      <c r="A4" s="8" t="s">
        <v>46</v>
      </c>
      <c r="B4" s="16">
        <f>ROUND((100-(SUM(B$6:B$11)))*L6/100,1)</f>
        <v>93.3</v>
      </c>
      <c r="C4" s="16">
        <f t="shared" ref="C4:H4" si="1">ROUND((100-(SUM(C$6:C$11)))*M6/100,1)</f>
        <v>94.8</v>
      </c>
      <c r="D4" s="16">
        <f t="shared" si="1"/>
        <v>64</v>
      </c>
      <c r="E4" s="16">
        <f t="shared" si="1"/>
        <v>90.8</v>
      </c>
      <c r="F4" s="16">
        <f t="shared" si="1"/>
        <v>66.2</v>
      </c>
      <c r="G4" s="16">
        <f t="shared" si="1"/>
        <v>81.3</v>
      </c>
      <c r="H4" s="16">
        <f t="shared" si="1"/>
        <v>87.6</v>
      </c>
      <c r="I4" s="16">
        <f>ROUND((100-(SUM(I$5:I$11)))*S6/100,1)</f>
        <v>58.2</v>
      </c>
    </row>
    <row r="5" spans="1:43" x14ac:dyDescent="0.2">
      <c r="A5" s="8" t="s">
        <v>38</v>
      </c>
      <c r="B5" s="16">
        <v>0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4</v>
      </c>
      <c r="K5" s="20" t="s">
        <v>51</v>
      </c>
      <c r="L5" s="3" t="s">
        <v>16</v>
      </c>
      <c r="M5" s="3" t="s">
        <v>17</v>
      </c>
      <c r="N5" s="3" t="s">
        <v>18</v>
      </c>
      <c r="O5" s="3" t="s">
        <v>19</v>
      </c>
      <c r="P5" s="3" t="s">
        <v>20</v>
      </c>
      <c r="Q5" s="3" t="s">
        <v>21</v>
      </c>
      <c r="R5" s="3" t="s">
        <v>22</v>
      </c>
      <c r="S5" s="4" t="s">
        <v>23</v>
      </c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x14ac:dyDescent="0.2">
      <c r="A6" s="8" t="s">
        <v>39</v>
      </c>
      <c r="B6" s="16">
        <v>0.9</v>
      </c>
      <c r="C6" s="16">
        <v>1.4</v>
      </c>
      <c r="D6" s="16">
        <v>4</v>
      </c>
      <c r="E6" s="16">
        <v>1.3</v>
      </c>
      <c r="F6" s="16">
        <v>2.7</v>
      </c>
      <c r="G6" s="16">
        <v>5.2</v>
      </c>
      <c r="H6" s="16">
        <v>1.6</v>
      </c>
      <c r="I6" s="16">
        <v>2.4</v>
      </c>
      <c r="K6" s="8" t="s">
        <v>45</v>
      </c>
      <c r="L6" s="16">
        <v>98.78</v>
      </c>
      <c r="M6" s="16">
        <v>99.75</v>
      </c>
      <c r="N6" s="16">
        <v>87.69</v>
      </c>
      <c r="O6" s="16">
        <v>97.89</v>
      </c>
      <c r="P6" s="16">
        <v>92.14</v>
      </c>
      <c r="Q6" s="16">
        <v>93.86</v>
      </c>
      <c r="R6" s="16">
        <v>96.01</v>
      </c>
      <c r="S6" s="16">
        <v>64.260000000000005</v>
      </c>
      <c r="T6" s="26"/>
    </row>
    <row r="7" spans="1:43" x14ac:dyDescent="0.2">
      <c r="A7" s="8" t="s">
        <v>40</v>
      </c>
      <c r="B7" s="16">
        <v>4.5999999999999996</v>
      </c>
      <c r="C7" s="16">
        <v>3.6</v>
      </c>
      <c r="D7" s="16">
        <v>10</v>
      </c>
      <c r="E7" s="16">
        <v>5.9</v>
      </c>
      <c r="F7" s="16">
        <v>25.5</v>
      </c>
      <c r="G7" s="16">
        <v>8.1999999999999993</v>
      </c>
      <c r="H7" s="16">
        <v>7.2</v>
      </c>
      <c r="I7" s="16">
        <v>0</v>
      </c>
      <c r="K7" s="8" t="s">
        <v>47</v>
      </c>
      <c r="L7" s="16">
        <v>1.22</v>
      </c>
      <c r="M7" s="16">
        <v>0.25</v>
      </c>
      <c r="N7" s="16">
        <v>12.31</v>
      </c>
      <c r="O7" s="16">
        <v>2.11</v>
      </c>
      <c r="P7" s="16">
        <v>7.86</v>
      </c>
      <c r="Q7" s="16">
        <v>6.14</v>
      </c>
      <c r="R7" s="16">
        <v>3.99</v>
      </c>
      <c r="S7" s="16">
        <v>0.5</v>
      </c>
      <c r="T7" s="2"/>
    </row>
    <row r="8" spans="1:43" x14ac:dyDescent="0.2">
      <c r="A8" s="8" t="s">
        <v>41</v>
      </c>
      <c r="B8" s="16">
        <v>0</v>
      </c>
      <c r="C8" s="16">
        <v>0</v>
      </c>
      <c r="D8" s="16">
        <v>13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K8" s="8" t="s">
        <v>48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16">
        <v>35.24</v>
      </c>
      <c r="T8" s="2"/>
    </row>
    <row r="9" spans="1:43" x14ac:dyDescent="0.2">
      <c r="A9" s="8" t="s">
        <v>42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1.1000000000000001</v>
      </c>
      <c r="K9" s="9" t="s">
        <v>26</v>
      </c>
      <c r="L9" s="23">
        <v>100</v>
      </c>
      <c r="M9" s="23">
        <v>100</v>
      </c>
      <c r="N9" s="23">
        <v>100</v>
      </c>
      <c r="O9" s="23">
        <v>100</v>
      </c>
      <c r="P9" s="23">
        <v>100</v>
      </c>
      <c r="Q9" s="23">
        <v>100</v>
      </c>
      <c r="R9" s="23">
        <v>100</v>
      </c>
      <c r="S9" s="23">
        <v>100</v>
      </c>
      <c r="T9" s="2"/>
    </row>
    <row r="10" spans="1:43" x14ac:dyDescent="0.2">
      <c r="A10" s="8" t="s">
        <v>43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0.7</v>
      </c>
      <c r="T10" s="2"/>
    </row>
    <row r="11" spans="1:43" x14ac:dyDescent="0.2">
      <c r="A11" s="8" t="s">
        <v>44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1.2</v>
      </c>
      <c r="K11" s="22" t="s">
        <v>33</v>
      </c>
      <c r="T11" s="2"/>
    </row>
    <row r="12" spans="1:43" x14ac:dyDescent="0.2">
      <c r="A12" s="8" t="s">
        <v>26</v>
      </c>
      <c r="B12" s="16">
        <f>SUM(B2:B11)</f>
        <v>100</v>
      </c>
      <c r="C12" s="16">
        <f t="shared" ref="C12:H12" si="2">SUM(C2:C11)</f>
        <v>100</v>
      </c>
      <c r="D12" s="16">
        <f t="shared" si="2"/>
        <v>100</v>
      </c>
      <c r="E12" s="16">
        <f t="shared" si="2"/>
        <v>100</v>
      </c>
      <c r="F12" s="16">
        <f t="shared" si="2"/>
        <v>100</v>
      </c>
      <c r="G12" s="16">
        <f t="shared" si="2"/>
        <v>100</v>
      </c>
      <c r="H12" s="16">
        <f t="shared" si="2"/>
        <v>99.999999999999986</v>
      </c>
      <c r="I12" s="16">
        <f>SUM(I2:I11)</f>
        <v>101.4</v>
      </c>
      <c r="T12" s="2"/>
    </row>
    <row r="13" spans="1:43" x14ac:dyDescent="0.2">
      <c r="A13" s="6" t="s">
        <v>28</v>
      </c>
      <c r="B13" s="6"/>
      <c r="C13" s="6"/>
      <c r="D13" s="6"/>
      <c r="E13" s="6"/>
      <c r="F13" s="6"/>
      <c r="G13" s="6"/>
      <c r="H13" s="6"/>
      <c r="I13" s="10"/>
      <c r="K13" s="17" t="s">
        <v>31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4" t="s">
        <v>23</v>
      </c>
      <c r="T13" s="2"/>
    </row>
    <row r="14" spans="1:43" ht="12.75" x14ac:dyDescent="0.2">
      <c r="A14" s="24" t="s">
        <v>6</v>
      </c>
      <c r="B14" s="13">
        <v>42.9</v>
      </c>
      <c r="C14" s="13">
        <v>42.8</v>
      </c>
      <c r="D14" s="13">
        <v>47</v>
      </c>
      <c r="E14" s="13">
        <v>43.2</v>
      </c>
      <c r="F14" s="13">
        <v>51</v>
      </c>
      <c r="G14" s="13">
        <v>47.7</v>
      </c>
      <c r="H14" s="13">
        <v>43.6</v>
      </c>
      <c r="I14" s="13">
        <v>36.700000000000003</v>
      </c>
      <c r="K14" s="7" t="s">
        <v>6</v>
      </c>
      <c r="L14" s="14">
        <f t="shared" ref="L14:L25" si="3">B27-B14</f>
        <v>1</v>
      </c>
      <c r="M14" s="14">
        <f t="shared" ref="M14:M25" si="4">C27-C14</f>
        <v>1</v>
      </c>
      <c r="N14" s="14">
        <f t="shared" ref="N14:N25" si="5">D27-D14</f>
        <v>4.1000000000000014</v>
      </c>
      <c r="O14" s="14">
        <f t="shared" ref="O14:O25" si="6">E27-E14</f>
        <v>1.2999999999999972</v>
      </c>
      <c r="P14" s="14">
        <f t="shared" ref="P14:P25" si="7">F27-F14</f>
        <v>-0.79999999999999716</v>
      </c>
      <c r="Q14" s="14">
        <f t="shared" ref="Q14:Q25" si="8">G27-G14</f>
        <v>0</v>
      </c>
      <c r="R14" s="14">
        <f t="shared" ref="R14:R25" si="9">H27-H14</f>
        <v>1.6000000000000014</v>
      </c>
      <c r="S14" s="14">
        <f t="shared" ref="S14:S25" si="10">I27-I14</f>
        <v>5.7999999999999972</v>
      </c>
    </row>
    <row r="15" spans="1:43" ht="12.75" x14ac:dyDescent="0.2">
      <c r="A15" s="24" t="s">
        <v>7</v>
      </c>
      <c r="B15" s="13">
        <v>39</v>
      </c>
      <c r="C15" s="13">
        <v>39.299999999999997</v>
      </c>
      <c r="D15" s="13">
        <v>31.9</v>
      </c>
      <c r="E15" s="13">
        <v>38.6</v>
      </c>
      <c r="F15" s="13">
        <v>31</v>
      </c>
      <c r="G15" s="13">
        <v>34.9</v>
      </c>
      <c r="H15" s="13">
        <v>38</v>
      </c>
      <c r="I15" s="13">
        <v>38</v>
      </c>
      <c r="K15" s="7" t="s">
        <v>7</v>
      </c>
      <c r="L15" s="14">
        <f t="shared" si="3"/>
        <v>1.1000000000000014</v>
      </c>
      <c r="M15" s="14">
        <f t="shared" si="4"/>
        <v>1</v>
      </c>
      <c r="N15" s="14">
        <f t="shared" si="5"/>
        <v>0.89999999999999858</v>
      </c>
      <c r="O15" s="14">
        <f t="shared" si="6"/>
        <v>0.79999999999999716</v>
      </c>
      <c r="P15" s="14">
        <f t="shared" si="7"/>
        <v>2.2999999999999972</v>
      </c>
      <c r="Q15" s="14">
        <f t="shared" si="8"/>
        <v>1.5</v>
      </c>
      <c r="R15" s="14">
        <f t="shared" si="9"/>
        <v>0.60000000000000142</v>
      </c>
      <c r="S15" s="14">
        <f t="shared" si="10"/>
        <v>-4.7999999999999972</v>
      </c>
    </row>
    <row r="16" spans="1:43" ht="12.75" x14ac:dyDescent="0.2">
      <c r="A16" s="24" t="s">
        <v>8</v>
      </c>
      <c r="B16" s="13">
        <v>0.74</v>
      </c>
      <c r="C16" s="13">
        <v>0.67</v>
      </c>
      <c r="D16" s="13">
        <v>2.2000000000000002</v>
      </c>
      <c r="E16" s="13">
        <v>1.1000000000000001</v>
      </c>
      <c r="F16" s="13">
        <v>1.1000000000000001</v>
      </c>
      <c r="G16" s="13">
        <v>0.79</v>
      </c>
      <c r="H16" s="13">
        <v>0.7</v>
      </c>
      <c r="I16" s="13">
        <v>0.67</v>
      </c>
      <c r="K16" s="7" t="s">
        <v>8</v>
      </c>
      <c r="L16" s="14">
        <f t="shared" si="3"/>
        <v>-0.74</v>
      </c>
      <c r="M16" s="14">
        <f t="shared" si="4"/>
        <v>-0.67</v>
      </c>
      <c r="N16" s="14">
        <f t="shared" si="5"/>
        <v>-2</v>
      </c>
      <c r="O16" s="14">
        <f t="shared" si="6"/>
        <v>-1.1000000000000001</v>
      </c>
      <c r="P16" s="14">
        <f t="shared" si="7"/>
        <v>-1</v>
      </c>
      <c r="Q16" s="14">
        <f t="shared" si="8"/>
        <v>-0.69000000000000006</v>
      </c>
      <c r="R16" s="14">
        <f t="shared" si="9"/>
        <v>-0.6</v>
      </c>
      <c r="S16" s="14">
        <f t="shared" si="10"/>
        <v>-0.67</v>
      </c>
    </row>
    <row r="17" spans="1:35" ht="15" x14ac:dyDescent="0.25">
      <c r="A17" s="24" t="s">
        <v>0</v>
      </c>
      <c r="B17" s="13">
        <v>0.05</v>
      </c>
      <c r="C17" s="13">
        <v>0.05</v>
      </c>
      <c r="D17" s="13">
        <v>0</v>
      </c>
      <c r="E17" s="13">
        <v>0.05</v>
      </c>
      <c r="F17" s="13">
        <v>0.1</v>
      </c>
      <c r="G17" s="13">
        <v>0.1</v>
      </c>
      <c r="H17" s="13">
        <v>0.12</v>
      </c>
      <c r="I17" s="13">
        <v>0.56000000000000005</v>
      </c>
      <c r="K17" s="7" t="s">
        <v>0</v>
      </c>
      <c r="L17" s="14">
        <f t="shared" si="3"/>
        <v>-0.05</v>
      </c>
      <c r="M17" s="14">
        <f t="shared" si="4"/>
        <v>-0.05</v>
      </c>
      <c r="N17" s="14">
        <f t="shared" si="5"/>
        <v>0.3</v>
      </c>
      <c r="O17" s="14">
        <f t="shared" si="6"/>
        <v>0.05</v>
      </c>
      <c r="P17" s="14">
        <f t="shared" si="7"/>
        <v>0.1</v>
      </c>
      <c r="Q17" s="14">
        <f t="shared" si="8"/>
        <v>0.1</v>
      </c>
      <c r="R17" s="14">
        <f t="shared" si="9"/>
        <v>-1.999999999999999E-2</v>
      </c>
      <c r="S17" s="14">
        <f t="shared" si="10"/>
        <v>-0.16000000000000003</v>
      </c>
      <c r="AF17"/>
      <c r="AG17"/>
      <c r="AH17"/>
      <c r="AI17"/>
    </row>
    <row r="18" spans="1:35" ht="15" x14ac:dyDescent="0.25">
      <c r="A18" s="2" t="s">
        <v>1</v>
      </c>
      <c r="B18" s="14">
        <v>0.15</v>
      </c>
      <c r="C18" s="14">
        <v>0.14000000000000001</v>
      </c>
      <c r="D18" s="14">
        <v>0.35</v>
      </c>
      <c r="E18" s="14">
        <v>0.11</v>
      </c>
      <c r="F18" s="14">
        <v>0.12</v>
      </c>
      <c r="G18" s="14">
        <v>0.08</v>
      </c>
      <c r="H18" s="14">
        <v>0.18</v>
      </c>
      <c r="I18" s="14">
        <v>1.2</v>
      </c>
      <c r="K18" s="8" t="s">
        <v>1</v>
      </c>
      <c r="L18" s="14">
        <f t="shared" si="3"/>
        <v>-0.15</v>
      </c>
      <c r="M18" s="14">
        <f t="shared" si="4"/>
        <v>-0.14000000000000001</v>
      </c>
      <c r="N18" s="14">
        <f t="shared" si="5"/>
        <v>-0.24999999999999997</v>
      </c>
      <c r="O18" s="14">
        <f t="shared" si="6"/>
        <v>-0.11</v>
      </c>
      <c r="P18" s="14">
        <f t="shared" si="7"/>
        <v>-0.12</v>
      </c>
      <c r="Q18" s="14">
        <f t="shared" si="8"/>
        <v>-0.08</v>
      </c>
      <c r="R18" s="14">
        <f t="shared" si="9"/>
        <v>-0.18</v>
      </c>
      <c r="S18" s="14">
        <f t="shared" si="10"/>
        <v>0.30000000000000004</v>
      </c>
      <c r="AF18"/>
      <c r="AG18"/>
      <c r="AH18"/>
      <c r="AI18"/>
    </row>
    <row r="19" spans="1:35" ht="15" x14ac:dyDescent="0.25">
      <c r="A19" s="24" t="s">
        <v>9</v>
      </c>
      <c r="B19" s="13">
        <v>0.37</v>
      </c>
      <c r="C19" s="13">
        <v>0.45</v>
      </c>
      <c r="D19" s="13">
        <v>1.9</v>
      </c>
      <c r="E19" s="13">
        <v>0.32</v>
      </c>
      <c r="F19" s="13">
        <v>0.74</v>
      </c>
      <c r="G19" s="13">
        <v>0.37</v>
      </c>
      <c r="H19" s="13">
        <v>0.39</v>
      </c>
      <c r="I19" s="13">
        <v>0.52</v>
      </c>
      <c r="K19" s="7" t="s">
        <v>9</v>
      </c>
      <c r="L19" s="14">
        <f t="shared" si="3"/>
        <v>-0.37</v>
      </c>
      <c r="M19" s="14">
        <f t="shared" si="4"/>
        <v>-0.45</v>
      </c>
      <c r="N19" s="14">
        <f t="shared" si="5"/>
        <v>-0.39999999999999991</v>
      </c>
      <c r="O19" s="14">
        <f t="shared" si="6"/>
        <v>-0.32</v>
      </c>
      <c r="P19" s="14">
        <f t="shared" si="7"/>
        <v>-0.74</v>
      </c>
      <c r="Q19" s="14">
        <f t="shared" si="8"/>
        <v>-0.37</v>
      </c>
      <c r="R19" s="14">
        <f t="shared" si="9"/>
        <v>-0.39</v>
      </c>
      <c r="S19" s="14">
        <f t="shared" si="10"/>
        <v>-0.12</v>
      </c>
      <c r="AF19"/>
      <c r="AG19"/>
      <c r="AH19"/>
      <c r="AI19"/>
    </row>
    <row r="20" spans="1:35" ht="15" x14ac:dyDescent="0.25">
      <c r="A20" s="24" t="s">
        <v>10</v>
      </c>
      <c r="B20" s="13">
        <v>0.42</v>
      </c>
      <c r="C20" s="13">
        <v>0.28000000000000003</v>
      </c>
      <c r="D20" s="13">
        <v>1.7</v>
      </c>
      <c r="E20" s="13">
        <v>0.62</v>
      </c>
      <c r="F20" s="13">
        <v>3.9</v>
      </c>
      <c r="G20" s="13">
        <v>1.6</v>
      </c>
      <c r="H20" s="13">
        <v>0.77</v>
      </c>
      <c r="I20" s="13">
        <v>0.16</v>
      </c>
      <c r="K20" s="7" t="s">
        <v>10</v>
      </c>
      <c r="L20" s="14">
        <f t="shared" si="3"/>
        <v>0.48000000000000004</v>
      </c>
      <c r="M20" s="14">
        <f t="shared" si="4"/>
        <v>0.31999999999999995</v>
      </c>
      <c r="N20" s="14">
        <f t="shared" si="5"/>
        <v>0.59999999999999987</v>
      </c>
      <c r="O20" s="14">
        <f t="shared" si="6"/>
        <v>0.48000000000000009</v>
      </c>
      <c r="P20" s="14">
        <f t="shared" si="7"/>
        <v>0.80000000000000027</v>
      </c>
      <c r="Q20" s="14">
        <f t="shared" si="8"/>
        <v>0.19999999999999996</v>
      </c>
      <c r="R20" s="14">
        <f t="shared" si="9"/>
        <v>0.73</v>
      </c>
      <c r="S20" s="14">
        <f t="shared" si="10"/>
        <v>-0.16</v>
      </c>
      <c r="AF20"/>
      <c r="AG20"/>
      <c r="AH20"/>
      <c r="AI20"/>
    </row>
    <row r="21" spans="1:35" ht="15" x14ac:dyDescent="0.25">
      <c r="A21" s="24" t="s">
        <v>11</v>
      </c>
      <c r="B21" s="13">
        <v>0.42</v>
      </c>
      <c r="C21" s="13">
        <v>0.45</v>
      </c>
      <c r="D21" s="13">
        <v>1.1000000000000001</v>
      </c>
      <c r="E21" s="13">
        <v>0.45</v>
      </c>
      <c r="F21" s="13">
        <v>0.77</v>
      </c>
      <c r="G21" s="13">
        <v>0.4</v>
      </c>
      <c r="H21" s="13">
        <v>0.44</v>
      </c>
      <c r="I21" s="13">
        <v>0.05</v>
      </c>
      <c r="K21" s="7" t="s">
        <v>11</v>
      </c>
      <c r="L21" s="14">
        <f t="shared" si="3"/>
        <v>-0.42</v>
      </c>
      <c r="M21" s="14">
        <f t="shared" si="4"/>
        <v>-0.45</v>
      </c>
      <c r="N21" s="14">
        <f t="shared" si="5"/>
        <v>-1.1000000000000001</v>
      </c>
      <c r="O21" s="14">
        <f t="shared" si="6"/>
        <v>-0.45</v>
      </c>
      <c r="P21" s="14">
        <f t="shared" si="7"/>
        <v>-0.77</v>
      </c>
      <c r="Q21" s="14">
        <f t="shared" si="8"/>
        <v>-0.4</v>
      </c>
      <c r="R21" s="14">
        <f t="shared" si="9"/>
        <v>-0.44</v>
      </c>
      <c r="S21" s="14">
        <f t="shared" si="10"/>
        <v>-0.05</v>
      </c>
      <c r="AF21"/>
      <c r="AG21"/>
      <c r="AH21"/>
      <c r="AI21"/>
    </row>
    <row r="22" spans="1:35" ht="15" x14ac:dyDescent="0.25">
      <c r="A22" s="24" t="s">
        <v>27</v>
      </c>
      <c r="B22" s="13">
        <v>15.9</v>
      </c>
      <c r="C22" s="13">
        <v>16</v>
      </c>
      <c r="D22" s="13">
        <v>13.62</v>
      </c>
      <c r="E22" s="13">
        <v>15.6</v>
      </c>
      <c r="F22" s="13">
        <v>11.2</v>
      </c>
      <c r="G22" s="13">
        <v>14.2</v>
      </c>
      <c r="H22" s="13">
        <v>15.8</v>
      </c>
      <c r="I22" s="13">
        <v>21.1</v>
      </c>
      <c r="K22" s="7" t="s">
        <v>27</v>
      </c>
      <c r="L22" s="14">
        <f t="shared" si="3"/>
        <v>-0.80000000000000071</v>
      </c>
      <c r="M22" s="14">
        <f t="shared" si="4"/>
        <v>-0.80000000000000071</v>
      </c>
      <c r="N22" s="14">
        <f t="shared" si="5"/>
        <v>-2.3199999999999985</v>
      </c>
      <c r="O22" s="14">
        <f t="shared" si="6"/>
        <v>-0.79999999999999893</v>
      </c>
      <c r="P22" s="14">
        <f t="shared" si="7"/>
        <v>0.10000000000000142</v>
      </c>
      <c r="Q22" s="14">
        <f t="shared" si="8"/>
        <v>-0.59999999999999964</v>
      </c>
      <c r="R22" s="14">
        <f t="shared" si="9"/>
        <v>-1.4000000000000004</v>
      </c>
      <c r="S22" s="14">
        <f t="shared" si="10"/>
        <v>2.1999999999999993</v>
      </c>
      <c r="AF22"/>
      <c r="AG22"/>
      <c r="AH22"/>
      <c r="AI22"/>
    </row>
    <row r="23" spans="1:35" ht="15" x14ac:dyDescent="0.25">
      <c r="A23" s="2" t="s">
        <v>2</v>
      </c>
      <c r="B23" s="13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4">
        <v>0.7</v>
      </c>
      <c r="K23" s="8" t="s">
        <v>2</v>
      </c>
      <c r="L23" s="14">
        <f t="shared" si="3"/>
        <v>0</v>
      </c>
      <c r="M23" s="14">
        <f t="shared" si="4"/>
        <v>0</v>
      </c>
      <c r="N23" s="14">
        <f t="shared" si="5"/>
        <v>0</v>
      </c>
      <c r="O23" s="14">
        <f t="shared" si="6"/>
        <v>0</v>
      </c>
      <c r="P23" s="14">
        <f t="shared" si="7"/>
        <v>0</v>
      </c>
      <c r="Q23" s="14">
        <f t="shared" si="8"/>
        <v>0</v>
      </c>
      <c r="R23" s="14">
        <f t="shared" si="9"/>
        <v>0</v>
      </c>
      <c r="S23" s="14">
        <f t="shared" si="10"/>
        <v>-0.39999999999999997</v>
      </c>
      <c r="AF23"/>
      <c r="AG23"/>
      <c r="AH23"/>
      <c r="AI23"/>
    </row>
    <row r="24" spans="1:35" ht="15" x14ac:dyDescent="0.25">
      <c r="A24" s="2" t="s">
        <v>12</v>
      </c>
      <c r="B24" s="14">
        <v>0.14000000000000001</v>
      </c>
      <c r="C24" s="14">
        <v>0.1</v>
      </c>
      <c r="D24" s="13">
        <v>0</v>
      </c>
      <c r="E24" s="14">
        <v>0.05</v>
      </c>
      <c r="F24" s="14">
        <v>0.05</v>
      </c>
      <c r="G24" s="14">
        <v>0.05</v>
      </c>
      <c r="H24" s="13">
        <v>0</v>
      </c>
      <c r="I24" s="14">
        <v>0.45</v>
      </c>
      <c r="K24" s="8" t="s">
        <v>12</v>
      </c>
      <c r="L24" s="14">
        <f t="shared" si="3"/>
        <v>-0.14000000000000001</v>
      </c>
      <c r="M24" s="14">
        <f t="shared" si="4"/>
        <v>-0.1</v>
      </c>
      <c r="N24" s="14">
        <f t="shared" si="5"/>
        <v>0</v>
      </c>
      <c r="O24" s="14">
        <f t="shared" si="6"/>
        <v>-0.05</v>
      </c>
      <c r="P24" s="14">
        <f t="shared" si="7"/>
        <v>-0.05</v>
      </c>
      <c r="Q24" s="14">
        <f t="shared" si="8"/>
        <v>-0.05</v>
      </c>
      <c r="R24" s="14">
        <f t="shared" si="9"/>
        <v>0</v>
      </c>
      <c r="S24" s="14">
        <f t="shared" si="10"/>
        <v>-0.45</v>
      </c>
      <c r="AF24"/>
      <c r="AG24"/>
      <c r="AH24"/>
      <c r="AI24"/>
    </row>
    <row r="25" spans="1:35" ht="15" x14ac:dyDescent="0.25">
      <c r="A25" s="8" t="s">
        <v>26</v>
      </c>
      <c r="B25" s="14">
        <f t="shared" ref="B25:I25" si="11">SUM(B14:B24)</f>
        <v>100.09000000000002</v>
      </c>
      <c r="C25" s="14">
        <f t="shared" si="11"/>
        <v>100.24</v>
      </c>
      <c r="D25" s="14">
        <f t="shared" si="11"/>
        <v>99.77000000000001</v>
      </c>
      <c r="E25" s="14">
        <f t="shared" si="11"/>
        <v>100.1</v>
      </c>
      <c r="F25" s="14">
        <f t="shared" si="11"/>
        <v>99.97999999999999</v>
      </c>
      <c r="G25" s="14">
        <f t="shared" si="11"/>
        <v>100.19</v>
      </c>
      <c r="H25" s="14">
        <f t="shared" si="11"/>
        <v>100</v>
      </c>
      <c r="I25" s="14">
        <f t="shared" si="11"/>
        <v>100.11000000000001</v>
      </c>
      <c r="K25" s="9" t="s">
        <v>26</v>
      </c>
      <c r="L25" s="25">
        <f t="shared" ca="1" si="3"/>
        <v>-9.0000000000017621E-2</v>
      </c>
      <c r="M25" s="25">
        <f t="shared" ca="1" si="4"/>
        <v>-0.34000000000000341</v>
      </c>
      <c r="N25" s="25">
        <f t="shared" ca="1" si="5"/>
        <v>-0.17000000000001592</v>
      </c>
      <c r="O25" s="25">
        <f t="shared" ca="1" si="6"/>
        <v>-0.20000000000000284</v>
      </c>
      <c r="P25" s="25">
        <f t="shared" ca="1" si="7"/>
        <v>-0.17999999999999261</v>
      </c>
      <c r="Q25" s="25">
        <f t="shared" ca="1" si="8"/>
        <v>-0.39000000000001478</v>
      </c>
      <c r="R25" s="25">
        <f t="shared" ca="1" si="9"/>
        <v>-9.9999999999994316E-2</v>
      </c>
      <c r="S25" s="25">
        <f t="shared" ca="1" si="10"/>
        <v>1.4899999999999949</v>
      </c>
      <c r="AF25"/>
      <c r="AG25"/>
      <c r="AH25"/>
      <c r="AI25"/>
    </row>
    <row r="26" spans="1:35" ht="15" x14ac:dyDescent="0.25">
      <c r="A26" s="6" t="s">
        <v>15</v>
      </c>
      <c r="B26" s="6"/>
      <c r="C26" s="6"/>
      <c r="D26" s="6"/>
      <c r="E26" s="6"/>
      <c r="F26" s="6"/>
      <c r="G26" s="6"/>
      <c r="H26" s="6"/>
      <c r="I26" s="10"/>
      <c r="AF26"/>
      <c r="AG26"/>
      <c r="AH26"/>
      <c r="AI26"/>
    </row>
    <row r="27" spans="1:35" ht="15" x14ac:dyDescent="0.25">
      <c r="A27" s="24" t="s">
        <v>6</v>
      </c>
      <c r="B27" s="19">
        <f>ROUND((B$4*($N31/100))+(B$3*($M31/100))+(B$2*($L31/100))+(B$6*($O31/100))+(B$7*($P31/100))+(B$8*($Q31/100))+(B$5*($R31/100))+(B$9*($S31/100))+(B$10*($T31/100))+(B$11*($U31/100)),1)</f>
        <v>43.9</v>
      </c>
      <c r="C27" s="19">
        <f t="shared" ref="C27:I27" si="12">ROUND((C$4*($N31/100))+(C$3*($M31/100))+(C$2*($L31/100))+(C$6*($O31/100))+(C$7*($P31/100))+(C$8*($Q31/100))+(C$5*($R31/100))+(C$9*($S31/100))+(C$10*($T31/100))+(C$11*($U31/100)),1)</f>
        <v>43.8</v>
      </c>
      <c r="D27" s="19">
        <f t="shared" si="12"/>
        <v>51.1</v>
      </c>
      <c r="E27" s="19">
        <f t="shared" si="12"/>
        <v>44.5</v>
      </c>
      <c r="F27" s="19">
        <f t="shared" si="12"/>
        <v>50.2</v>
      </c>
      <c r="G27" s="19">
        <f t="shared" si="12"/>
        <v>47.7</v>
      </c>
      <c r="H27" s="19">
        <f t="shared" si="12"/>
        <v>45.2</v>
      </c>
      <c r="I27" s="19">
        <f t="shared" si="12"/>
        <v>42.5</v>
      </c>
      <c r="K27" s="22" t="s">
        <v>32</v>
      </c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ht="15" x14ac:dyDescent="0.25">
      <c r="A28" s="24" t="s">
        <v>7</v>
      </c>
      <c r="B28" s="19">
        <f>ROUND((B$4*($N32/100))+(B$3*($M32/100))+(B$2*($L32/100))+(B$6*($O32/100))+(B$7*($P32/100))+(B$8*($Q32/100))+(B$5*($R32/100))+(B$9*($S32/100))+(B$10*($T32/100))+(B$11*($U32/100)),1)</f>
        <v>40.1</v>
      </c>
      <c r="C28" s="19">
        <f t="shared" ref="C28:I28" si="13">ROUND((C$4*($N32/100))+(C$3*($M32/100))+(C$2*($L32/100))+(C$6*($O32/100))+(C$7*($P32/100))+(C$8*($Q32/100))+(C$5*($R32/100))+(C$9*($S32/100))+(C$10*($T32/100))+(C$11*($U32/100)),1)</f>
        <v>40.299999999999997</v>
      </c>
      <c r="D28" s="19">
        <f t="shared" si="13"/>
        <v>32.799999999999997</v>
      </c>
      <c r="E28" s="19">
        <f t="shared" si="13"/>
        <v>39.4</v>
      </c>
      <c r="F28" s="19">
        <f t="shared" si="13"/>
        <v>33.299999999999997</v>
      </c>
      <c r="G28" s="19">
        <f t="shared" si="13"/>
        <v>36.4</v>
      </c>
      <c r="H28" s="19">
        <f t="shared" si="13"/>
        <v>38.6</v>
      </c>
      <c r="I28" s="19">
        <f t="shared" si="13"/>
        <v>33.200000000000003</v>
      </c>
      <c r="K28" s="22" t="s">
        <v>34</v>
      </c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ht="15" x14ac:dyDescent="0.25">
      <c r="A29" s="24" t="s">
        <v>8</v>
      </c>
      <c r="B29" s="19">
        <f t="shared" ref="B29:I29" si="14">ROUND((B$4*($N33/100))+(B$3*($M33/100))+(B$2*($L33/100))+(B$6*($O33/100))+(B$7*($P33/100))+(B$8*($Q33/100))+(B$5*($R33/100))+(B$9*($S33/100))+(B$10*($T33/100))+(B$11*($U33/100)),1)</f>
        <v>0</v>
      </c>
      <c r="C29" s="19">
        <f t="shared" si="14"/>
        <v>0</v>
      </c>
      <c r="D29" s="19">
        <f t="shared" si="14"/>
        <v>0.2</v>
      </c>
      <c r="E29" s="19">
        <f t="shared" si="14"/>
        <v>0</v>
      </c>
      <c r="F29" s="19">
        <f t="shared" si="14"/>
        <v>0.1</v>
      </c>
      <c r="G29" s="19">
        <f t="shared" si="14"/>
        <v>0.1</v>
      </c>
      <c r="H29" s="19">
        <f t="shared" si="14"/>
        <v>0.1</v>
      </c>
      <c r="I29" s="19">
        <f t="shared" si="14"/>
        <v>0</v>
      </c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1:35" ht="15" x14ac:dyDescent="0.25">
      <c r="A30" s="24" t="s">
        <v>0</v>
      </c>
      <c r="B30" s="19">
        <f t="shared" ref="B30:I30" si="15">ROUND((B$4*($N34/100))+(B$3*($M34/100))+(B$2*($L34/100))+(B$6*($O34/100))+(B$7*($P34/100))+(B$8*($Q34/100))+(B$5*($R34/100))+(B$9*($S34/100))+(B$10*($T34/100))+(B$11*($U34/100)),1)</f>
        <v>0</v>
      </c>
      <c r="C30" s="19">
        <f t="shared" si="15"/>
        <v>0</v>
      </c>
      <c r="D30" s="19">
        <f t="shared" si="15"/>
        <v>0.3</v>
      </c>
      <c r="E30" s="19">
        <f t="shared" si="15"/>
        <v>0.1</v>
      </c>
      <c r="F30" s="19">
        <f t="shared" si="15"/>
        <v>0.2</v>
      </c>
      <c r="G30" s="19">
        <f t="shared" si="15"/>
        <v>0.2</v>
      </c>
      <c r="H30" s="19">
        <f t="shared" si="15"/>
        <v>0.1</v>
      </c>
      <c r="I30" s="19">
        <f t="shared" si="15"/>
        <v>0.4</v>
      </c>
      <c r="K30" s="17" t="s">
        <v>28</v>
      </c>
      <c r="L30" s="18" t="s">
        <v>52</v>
      </c>
      <c r="M30" s="18" t="s">
        <v>47</v>
      </c>
      <c r="N30" s="18" t="s">
        <v>53</v>
      </c>
      <c r="O30" s="18" t="s">
        <v>54</v>
      </c>
      <c r="P30" s="18" t="s">
        <v>55</v>
      </c>
      <c r="Q30" s="18" t="s">
        <v>24</v>
      </c>
      <c r="R30" s="18" t="s">
        <v>25</v>
      </c>
      <c r="S30" s="18" t="s">
        <v>56</v>
      </c>
      <c r="T30" s="18" t="s">
        <v>57</v>
      </c>
      <c r="U30" s="18" t="s">
        <v>58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</row>
    <row r="31" spans="1:35" ht="15" x14ac:dyDescent="0.25">
      <c r="A31" s="2" t="s">
        <v>1</v>
      </c>
      <c r="B31" s="19">
        <f t="shared" ref="B31:I31" si="16">ROUND((B$4*($N35/100))+(B$3*($M35/100))+(B$2*($L35/100))+(B$6*($O35/100))+(B$7*($P35/100))+(B$8*($Q35/100))+(B$5*($R35/100))+(B$9*($S35/100))+(B$10*($T35/100))+(B$11*($U35/100)),1)</f>
        <v>0</v>
      </c>
      <c r="C31" s="19">
        <f t="shared" si="16"/>
        <v>0</v>
      </c>
      <c r="D31" s="19">
        <f t="shared" si="16"/>
        <v>0.1</v>
      </c>
      <c r="E31" s="19">
        <f t="shared" si="16"/>
        <v>0</v>
      </c>
      <c r="F31" s="19">
        <f t="shared" si="16"/>
        <v>0</v>
      </c>
      <c r="G31" s="19">
        <f t="shared" si="16"/>
        <v>0</v>
      </c>
      <c r="H31" s="19">
        <f t="shared" si="16"/>
        <v>0</v>
      </c>
      <c r="I31" s="19">
        <f t="shared" si="16"/>
        <v>1.5</v>
      </c>
      <c r="K31" s="24" t="s">
        <v>6</v>
      </c>
      <c r="L31" s="8">
        <v>43.77</v>
      </c>
      <c r="M31" s="8">
        <v>54.01</v>
      </c>
      <c r="N31" s="8">
        <v>42.19</v>
      </c>
      <c r="O31" s="8">
        <v>100</v>
      </c>
      <c r="P31" s="8">
        <v>64.760000000000005</v>
      </c>
      <c r="Q31" s="8">
        <v>67.39</v>
      </c>
      <c r="R31" s="14"/>
      <c r="S31" s="14"/>
      <c r="T31" s="14"/>
      <c r="U31" s="14">
        <v>55.49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5" ht="15" x14ac:dyDescent="0.25">
      <c r="A32" s="24" t="s">
        <v>9</v>
      </c>
      <c r="B32" s="19">
        <f t="shared" ref="B32:I32" si="17">ROUND((B$4*($N36/100))+(B$3*($M36/100))+(B$2*($L36/100))+(B$6*($O36/100))+(B$7*($P36/100))+(B$8*($Q36/100))+(B$5*($R36/100))+(B$9*($S36/100))+(B$10*($T36/100))+(B$11*($U36/100)),1)</f>
        <v>0</v>
      </c>
      <c r="C32" s="19">
        <f t="shared" si="17"/>
        <v>0</v>
      </c>
      <c r="D32" s="19">
        <f t="shared" si="17"/>
        <v>1.5</v>
      </c>
      <c r="E32" s="19">
        <f t="shared" si="17"/>
        <v>0</v>
      </c>
      <c r="F32" s="19">
        <f t="shared" si="17"/>
        <v>0</v>
      </c>
      <c r="G32" s="19">
        <f t="shared" si="17"/>
        <v>0</v>
      </c>
      <c r="H32" s="19">
        <f t="shared" si="17"/>
        <v>0</v>
      </c>
      <c r="I32" s="19">
        <f t="shared" si="17"/>
        <v>0.4</v>
      </c>
      <c r="K32" s="24" t="s">
        <v>7</v>
      </c>
      <c r="L32" s="8">
        <v>18.57</v>
      </c>
      <c r="M32" s="8">
        <v>17.02</v>
      </c>
      <c r="N32" s="8">
        <v>41.81</v>
      </c>
      <c r="O32" s="8"/>
      <c r="P32" s="8">
        <v>18.32</v>
      </c>
      <c r="Q32" s="8">
        <v>20.350000000000001</v>
      </c>
      <c r="R32" s="14">
        <v>64.36</v>
      </c>
      <c r="S32" s="14"/>
      <c r="T32" s="14"/>
      <c r="U32" s="14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ht="15" x14ac:dyDescent="0.25">
      <c r="A33" s="24" t="s">
        <v>10</v>
      </c>
      <c r="B33" s="19">
        <f t="shared" ref="B33:I33" si="18">ROUND((B$4*($N37/100))+(B$3*($M37/100))+(B$2*($L37/100))+(B$6*($O37/100))+(B$7*($P37/100))+(B$8*($Q37/100))+(B$5*($R37/100))+(B$9*($S37/100))+(B$10*($T37/100))+(B$11*($U37/100)),1)</f>
        <v>0.9</v>
      </c>
      <c r="C33" s="19">
        <f t="shared" si="18"/>
        <v>0.6</v>
      </c>
      <c r="D33" s="19">
        <f t="shared" si="18"/>
        <v>2.2999999999999998</v>
      </c>
      <c r="E33" s="19">
        <f t="shared" si="18"/>
        <v>1.1000000000000001</v>
      </c>
      <c r="F33" s="19">
        <f t="shared" si="18"/>
        <v>4.7</v>
      </c>
      <c r="G33" s="19">
        <f t="shared" si="18"/>
        <v>1.8</v>
      </c>
      <c r="H33" s="19">
        <f t="shared" si="18"/>
        <v>1.5</v>
      </c>
      <c r="I33" s="19">
        <f t="shared" si="18"/>
        <v>0</v>
      </c>
      <c r="K33" s="24" t="s">
        <v>8</v>
      </c>
      <c r="L33" s="8"/>
      <c r="M33" s="8">
        <v>1.85</v>
      </c>
      <c r="N33" s="8"/>
      <c r="O33" s="8"/>
      <c r="P33" s="8"/>
      <c r="Q33" s="8"/>
      <c r="R33" s="14"/>
      <c r="S33" s="14"/>
      <c r="T33" s="14"/>
      <c r="U33" s="14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ht="15" x14ac:dyDescent="0.25">
      <c r="A34" s="24" t="s">
        <v>11</v>
      </c>
      <c r="B34" s="19">
        <f t="shared" ref="B34:I34" si="19">ROUND((B$4*($N38/100))+(B$3*($M38/100))+(B$2*($L38/100))+(B$6*($O38/100))+(B$7*($P38/100))+(B$8*($Q38/100))+(B$5*($R38/100))+(B$9*($S38/100))+(B$10*($T38/100))+(B$11*($U38/100)),1)</f>
        <v>0</v>
      </c>
      <c r="C34" s="19">
        <f t="shared" si="19"/>
        <v>0</v>
      </c>
      <c r="D34" s="19">
        <f t="shared" si="19"/>
        <v>0</v>
      </c>
      <c r="E34" s="19">
        <f t="shared" si="19"/>
        <v>0</v>
      </c>
      <c r="F34" s="19">
        <f t="shared" si="19"/>
        <v>0</v>
      </c>
      <c r="G34" s="19">
        <f t="shared" si="19"/>
        <v>0</v>
      </c>
      <c r="H34" s="19">
        <f t="shared" si="19"/>
        <v>0</v>
      </c>
      <c r="I34" s="19">
        <f t="shared" si="19"/>
        <v>0</v>
      </c>
      <c r="J34" s="2"/>
      <c r="K34" s="24" t="s">
        <v>0</v>
      </c>
      <c r="L34" s="8"/>
      <c r="M34" s="8">
        <v>3.11</v>
      </c>
      <c r="N34" s="8"/>
      <c r="O34" s="8"/>
      <c r="P34" s="8"/>
      <c r="Q34" s="8"/>
      <c r="R34" s="14"/>
      <c r="S34" s="14"/>
      <c r="T34" s="14">
        <v>21.86</v>
      </c>
      <c r="U34" s="14">
        <v>18.61</v>
      </c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ht="15" x14ac:dyDescent="0.25">
      <c r="A35" s="24" t="s">
        <v>27</v>
      </c>
      <c r="B35" s="19">
        <f t="shared" ref="B35:I35" si="20">ROUND((B$4*($N39/100))+(B$3*($M39/100))+(B$2*($L39/100))+(B$6*($O39/100))+(B$7*($P39/100))+(B$8*($Q39/100))+(B$5*($R39/100))+(B$9*($S39/100))+(B$10*($T39/100))+(B$11*($U39/100)),1)</f>
        <v>15.1</v>
      </c>
      <c r="C35" s="19">
        <f t="shared" si="20"/>
        <v>15.2</v>
      </c>
      <c r="D35" s="19">
        <f t="shared" si="20"/>
        <v>11.3</v>
      </c>
      <c r="E35" s="19">
        <f t="shared" si="20"/>
        <v>14.8</v>
      </c>
      <c r="F35" s="19">
        <f t="shared" si="20"/>
        <v>11.3</v>
      </c>
      <c r="G35" s="19">
        <f t="shared" si="20"/>
        <v>13.6</v>
      </c>
      <c r="H35" s="19">
        <f t="shared" si="20"/>
        <v>14.4</v>
      </c>
      <c r="I35" s="19">
        <f t="shared" si="20"/>
        <v>23.3</v>
      </c>
      <c r="K35" s="2" t="s">
        <v>1</v>
      </c>
      <c r="L35" s="8">
        <v>1.02</v>
      </c>
      <c r="M35" s="8"/>
      <c r="N35" s="8"/>
      <c r="O35" s="8"/>
      <c r="P35" s="8"/>
      <c r="Q35" s="8">
        <v>1.07</v>
      </c>
      <c r="R35" s="14"/>
      <c r="S35" s="14">
        <v>56.03</v>
      </c>
      <c r="T35" s="14">
        <v>30.41</v>
      </c>
      <c r="U35" s="14">
        <v>25.9</v>
      </c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ht="15" x14ac:dyDescent="0.25">
      <c r="A36" s="2" t="s">
        <v>2</v>
      </c>
      <c r="B36" s="19">
        <f t="shared" ref="B36:I36" si="21">ROUND((B$4*($N40/100))+(B$3*($M40/100))+(B$2*($L40/100))+(B$6*($O40/100))+(B$7*($P40/100))+(B$8*($Q40/100))+(B$5*($R40/100))+(B$9*($S40/100))+(B$10*($T40/100))+(B$11*($U40/100)),1)</f>
        <v>0</v>
      </c>
      <c r="C36" s="19">
        <f t="shared" si="21"/>
        <v>0</v>
      </c>
      <c r="D36" s="19">
        <f t="shared" si="21"/>
        <v>0</v>
      </c>
      <c r="E36" s="19">
        <f t="shared" si="21"/>
        <v>0</v>
      </c>
      <c r="F36" s="19">
        <f t="shared" si="21"/>
        <v>0</v>
      </c>
      <c r="G36" s="19">
        <f t="shared" si="21"/>
        <v>0</v>
      </c>
      <c r="H36" s="19">
        <f t="shared" si="21"/>
        <v>0</v>
      </c>
      <c r="I36" s="19">
        <f t="shared" si="21"/>
        <v>0.3</v>
      </c>
      <c r="K36" s="24" t="s">
        <v>9</v>
      </c>
      <c r="L36" s="8">
        <v>1.1299999999999999</v>
      </c>
      <c r="M36" s="8"/>
      <c r="N36" s="8"/>
      <c r="O36" s="8"/>
      <c r="P36" s="8"/>
      <c r="Q36" s="8">
        <v>11.19</v>
      </c>
      <c r="R36" s="14"/>
      <c r="S36" s="14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ht="15" x14ac:dyDescent="0.25">
      <c r="A37" s="2" t="s">
        <v>12</v>
      </c>
      <c r="B37" s="19">
        <f t="shared" ref="B37:I37" si="22">ROUND((B$4*($N41/100))+(B$3*($M41/100))+(B$2*($L41/100))+(B$6*($O41/100))+(B$7*($P41/100))+(B$8*($Q41/100))+(B$5*($R41/100))+(B$9*($S41/100))+(B$10*($T41/100))+(B$11*($U41/100)),1)</f>
        <v>0</v>
      </c>
      <c r="C37" s="19">
        <f t="shared" si="22"/>
        <v>0</v>
      </c>
      <c r="D37" s="19">
        <f t="shared" si="22"/>
        <v>0</v>
      </c>
      <c r="E37" s="19">
        <f t="shared" si="22"/>
        <v>0</v>
      </c>
      <c r="F37" s="19">
        <f t="shared" si="22"/>
        <v>0</v>
      </c>
      <c r="G37" s="19">
        <f t="shared" si="22"/>
        <v>0</v>
      </c>
      <c r="H37" s="19">
        <f t="shared" si="22"/>
        <v>0</v>
      </c>
      <c r="I37" s="19">
        <f t="shared" si="22"/>
        <v>0</v>
      </c>
      <c r="K37" s="24" t="s">
        <v>10</v>
      </c>
      <c r="L37" s="8"/>
      <c r="M37" s="8">
        <v>7.26</v>
      </c>
      <c r="N37" s="8"/>
      <c r="O37" s="8"/>
      <c r="P37" s="8">
        <v>16.920000000000002</v>
      </c>
      <c r="Q37" s="8"/>
      <c r="R37" s="14"/>
      <c r="S37" s="14"/>
      <c r="T37" s="14"/>
      <c r="U37" s="14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ht="12.75" x14ac:dyDescent="0.2">
      <c r="A38" s="8" t="s">
        <v>26</v>
      </c>
      <c r="B38" s="19">
        <f t="shared" ref="B38:I38" ca="1" si="23">ROUND((B$4*($N42/100))+(B$3*($M42/100))+(B$2*($L42/100))+(B$6*($O42/100))+(B$7*($P42/100))+(B$8*($Q42/100))+(B$5*($R42/100))+(B$9*($S42/100))+(B$10*($T42/100))+(B$11*($U42/100)),1)</f>
        <v>43.9</v>
      </c>
      <c r="C38" s="19">
        <f t="shared" ca="1" si="23"/>
        <v>43.8</v>
      </c>
      <c r="D38" s="19">
        <f t="shared" ca="1" si="23"/>
        <v>51.1</v>
      </c>
      <c r="E38" s="19">
        <f t="shared" ca="1" si="23"/>
        <v>44.5</v>
      </c>
      <c r="F38" s="19">
        <f t="shared" ca="1" si="23"/>
        <v>50.2</v>
      </c>
      <c r="G38" s="19">
        <f t="shared" ca="1" si="23"/>
        <v>47.7</v>
      </c>
      <c r="H38" s="19">
        <f t="shared" ca="1" si="23"/>
        <v>45.2</v>
      </c>
      <c r="I38" s="19">
        <f t="shared" ca="1" si="23"/>
        <v>42.5</v>
      </c>
      <c r="K38" s="24" t="s">
        <v>11</v>
      </c>
      <c r="L38" s="8"/>
      <c r="M38" s="8"/>
      <c r="N38" s="8"/>
      <c r="O38" s="8"/>
      <c r="P38" s="8"/>
      <c r="Q38" s="8"/>
      <c r="R38" s="14"/>
      <c r="S38" s="14"/>
      <c r="T38" s="14"/>
      <c r="U38" s="14"/>
    </row>
    <row r="39" spans="1:35" x14ac:dyDescent="0.2">
      <c r="A39" s="11" t="s">
        <v>35</v>
      </c>
      <c r="B39" s="10"/>
      <c r="C39" s="10"/>
      <c r="D39" s="10"/>
      <c r="E39" s="10"/>
      <c r="F39" s="10"/>
      <c r="G39" s="10"/>
      <c r="H39" s="10"/>
      <c r="I39" s="10"/>
      <c r="K39" s="24" t="s">
        <v>27</v>
      </c>
      <c r="L39" s="8">
        <v>36.090000000000003</v>
      </c>
      <c r="M39" s="8">
        <v>12.03</v>
      </c>
      <c r="N39" s="8">
        <v>16</v>
      </c>
      <c r="O39" s="8"/>
      <c r="P39" s="8"/>
      <c r="Q39" s="8"/>
      <c r="R39" s="14">
        <v>34.64</v>
      </c>
      <c r="S39" s="14">
        <v>43.97</v>
      </c>
      <c r="T39" s="14"/>
      <c r="U39" s="14"/>
    </row>
    <row r="40" spans="1:35" x14ac:dyDescent="0.2">
      <c r="A40" s="8" t="s">
        <v>3</v>
      </c>
      <c r="B40" s="15">
        <v>2.46</v>
      </c>
      <c r="C40" s="15">
        <v>2.54</v>
      </c>
      <c r="D40" s="15">
        <v>1.9</v>
      </c>
      <c r="E40" s="15">
        <v>2.44</v>
      </c>
      <c r="F40" s="15">
        <v>2.4500000000000002</v>
      </c>
      <c r="G40" s="15">
        <v>2.65</v>
      </c>
      <c r="H40" s="15">
        <v>2.87</v>
      </c>
      <c r="I40" s="15">
        <v>2.89</v>
      </c>
      <c r="K40" s="2" t="s">
        <v>2</v>
      </c>
      <c r="L40" s="8"/>
      <c r="M40" s="8"/>
      <c r="N40" s="8"/>
      <c r="O40" s="8"/>
      <c r="P40" s="8"/>
      <c r="Q40" s="8"/>
      <c r="R40" s="14"/>
      <c r="S40" s="14"/>
      <c r="T40" s="14">
        <v>47.73</v>
      </c>
      <c r="U40" s="14"/>
    </row>
    <row r="41" spans="1:35" ht="12.75" x14ac:dyDescent="0.2">
      <c r="A41" s="8" t="s">
        <v>4</v>
      </c>
      <c r="B41" s="15">
        <v>4.0199999999999996</v>
      </c>
      <c r="C41" s="15">
        <v>3.98</v>
      </c>
      <c r="D41" s="15">
        <v>3.55</v>
      </c>
      <c r="E41" s="15">
        <v>3.86</v>
      </c>
      <c r="F41" s="15">
        <v>4.07</v>
      </c>
      <c r="G41" s="15">
        <v>4.05</v>
      </c>
      <c r="H41" s="15">
        <v>4.09</v>
      </c>
      <c r="I41" s="15">
        <v>4.08</v>
      </c>
      <c r="K41" s="2" t="s">
        <v>12</v>
      </c>
      <c r="L41" s="8"/>
      <c r="M41" s="8"/>
      <c r="N41" s="8"/>
      <c r="O41" s="8"/>
      <c r="P41" s="8"/>
      <c r="Q41" s="8"/>
      <c r="R41" s="14"/>
      <c r="S41" s="14"/>
    </row>
    <row r="42" spans="1:35" x14ac:dyDescent="0.2">
      <c r="A42" s="8" t="s">
        <v>5</v>
      </c>
      <c r="B42" s="15">
        <v>9.9</v>
      </c>
      <c r="C42" s="15">
        <v>10.130000000000001</v>
      </c>
      <c r="D42" s="15">
        <v>6.75</v>
      </c>
      <c r="E42" s="15">
        <v>9.42</v>
      </c>
      <c r="F42" s="15">
        <v>9.9600000000000009</v>
      </c>
      <c r="G42" s="15">
        <v>10.73</v>
      </c>
      <c r="H42" s="15">
        <v>11.75</v>
      </c>
      <c r="I42" s="15">
        <v>11.78</v>
      </c>
      <c r="K42" s="9" t="s">
        <v>26</v>
      </c>
      <c r="L42" s="9">
        <f>SUM(L31:L41)</f>
        <v>100.58000000000001</v>
      </c>
      <c r="M42" s="9">
        <f t="shared" ref="M42:S42" si="24">SUM(M31:M41)</f>
        <v>95.28</v>
      </c>
      <c r="N42" s="9">
        <f>SUM(N31:N41)</f>
        <v>100</v>
      </c>
      <c r="O42" s="9">
        <f t="shared" si="24"/>
        <v>100</v>
      </c>
      <c r="P42" s="9">
        <f t="shared" si="24"/>
        <v>100.00000000000001</v>
      </c>
      <c r="Q42" s="9">
        <f t="shared" si="24"/>
        <v>100</v>
      </c>
      <c r="R42" s="9">
        <f t="shared" si="24"/>
        <v>99</v>
      </c>
      <c r="S42" s="9">
        <f t="shared" si="24"/>
        <v>100</v>
      </c>
      <c r="T42" s="9">
        <f ca="1">SUM(T31:T42)</f>
        <v>100</v>
      </c>
      <c r="U42" s="9">
        <f ca="1">SUM(U31:U42)</f>
        <v>100</v>
      </c>
    </row>
    <row r="43" spans="1:35" x14ac:dyDescent="0.2">
      <c r="A43" s="6" t="s">
        <v>30</v>
      </c>
      <c r="B43" s="10"/>
      <c r="C43" s="10"/>
      <c r="D43" s="10"/>
      <c r="E43" s="10"/>
      <c r="F43" s="10"/>
      <c r="G43" s="10"/>
      <c r="H43" s="10"/>
      <c r="I43" s="10"/>
    </row>
    <row r="44" spans="1:35" x14ac:dyDescent="0.2">
      <c r="A44" s="8" t="s">
        <v>14</v>
      </c>
      <c r="B44" s="12">
        <v>0.999</v>
      </c>
      <c r="C44" s="12">
        <v>0.999</v>
      </c>
      <c r="D44" s="12">
        <v>0.995</v>
      </c>
      <c r="E44" s="12">
        <v>0.999</v>
      </c>
      <c r="F44" s="12">
        <v>0.998</v>
      </c>
      <c r="G44" s="12">
        <v>0.999</v>
      </c>
      <c r="H44" s="12">
        <v>0.999</v>
      </c>
      <c r="I44" s="12">
        <v>0.98</v>
      </c>
    </row>
    <row r="45" spans="1:35" x14ac:dyDescent="0.2">
      <c r="A45" s="9" t="s">
        <v>13</v>
      </c>
      <c r="B45" s="21">
        <v>1</v>
      </c>
      <c r="C45" s="21">
        <v>1</v>
      </c>
      <c r="D45" s="21">
        <v>0.998</v>
      </c>
      <c r="E45" s="21">
        <v>1</v>
      </c>
      <c r="F45" s="21">
        <v>0.999</v>
      </c>
      <c r="G45" s="21">
        <v>1</v>
      </c>
      <c r="H45" s="21">
        <v>0.999</v>
      </c>
      <c r="I45" s="21">
        <v>0.99099999999999999</v>
      </c>
    </row>
  </sheetData>
  <conditionalFormatting sqref="B40:I42 B8:H11 B5:H5 B12:I12">
    <cfRule type="cellIs" dxfId="4" priority="5" operator="equal">
      <formula>"x"</formula>
    </cfRule>
  </conditionalFormatting>
  <conditionalFormatting sqref="B8:D8">
    <cfRule type="cellIs" dxfId="3" priority="8" operator="equal">
      <formula>"x"</formula>
    </cfRule>
  </conditionalFormatting>
  <conditionalFormatting sqref="C8:D8">
    <cfRule type="cellIs" dxfId="2" priority="6" operator="equal">
      <formula>"x"</formula>
    </cfRule>
  </conditionalFormatting>
  <conditionalFormatting sqref="L14:S25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clay_mineralogy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2020-06-16T17:35:11Z</dcterms:modified>
</cp:coreProperties>
</file>