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72" yWindow="372" windowWidth="17124" windowHeight="8760" activeTab="11"/>
  </bookViews>
  <sheets>
    <sheet name="Actinob. 1 enz." sheetId="18" r:id="rId1"/>
    <sheet name="Actinob. 2 enz." sheetId="19" r:id="rId2"/>
    <sheet name="Actinob. 3 enz." sheetId="20" r:id="rId3"/>
    <sheet name="Actinob. 4 enz." sheetId="21" r:id="rId4"/>
    <sheet name="Firmic. 1 enz." sheetId="26" r:id="rId5"/>
    <sheet name="Firmic. 2 enz." sheetId="27" r:id="rId6"/>
    <sheet name="Firmic. 3 enz." sheetId="28" r:id="rId7"/>
    <sheet name="Firmic. 4 enz." sheetId="29" r:id="rId8"/>
    <sheet name="Proteob. 1 enz." sheetId="30" r:id="rId9"/>
    <sheet name="Proteob. 2 enz." sheetId="31" r:id="rId10"/>
    <sheet name="Proteob. 3 enz." sheetId="32" r:id="rId11"/>
    <sheet name="Proteob. 4 enz." sheetId="33" r:id="rId12"/>
  </sheets>
  <calcPr calcId="145621"/>
</workbook>
</file>

<file path=xl/calcChain.xml><?xml version="1.0" encoding="utf-8"?>
<calcChain xmlns="http://schemas.openxmlformats.org/spreadsheetml/2006/main">
  <c r="E39" i="18" l="1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D39" i="18"/>
  <c r="C39" i="18"/>
  <c r="D6" i="33" l="1"/>
  <c r="D13" i="33" s="1"/>
  <c r="E6" i="33"/>
  <c r="E13" i="33" s="1"/>
  <c r="F6" i="33"/>
  <c r="F13" i="33" s="1"/>
  <c r="G6" i="33"/>
  <c r="G13" i="33" s="1"/>
  <c r="C6" i="33"/>
  <c r="C13" i="33" s="1"/>
  <c r="C10" i="33" l="1"/>
  <c r="G12" i="33"/>
  <c r="G11" i="33"/>
  <c r="G10" i="33"/>
  <c r="C11" i="33"/>
  <c r="F12" i="33"/>
  <c r="F11" i="33"/>
  <c r="F10" i="33"/>
  <c r="C12" i="33"/>
  <c r="E12" i="33"/>
  <c r="E11" i="33"/>
  <c r="E10" i="33"/>
  <c r="D12" i="33"/>
  <c r="D11" i="33"/>
  <c r="D10" i="33"/>
  <c r="D17" i="32"/>
  <c r="D22" i="32" s="1"/>
  <c r="E17" i="32"/>
  <c r="E23" i="32" s="1"/>
  <c r="F17" i="32"/>
  <c r="F24" i="32" s="1"/>
  <c r="G17" i="32"/>
  <c r="G25" i="32" s="1"/>
  <c r="H17" i="32"/>
  <c r="H22" i="32" s="1"/>
  <c r="I17" i="32"/>
  <c r="I23" i="32" s="1"/>
  <c r="J17" i="32"/>
  <c r="J24" i="32" s="1"/>
  <c r="K17" i="32"/>
  <c r="K25" i="32" s="1"/>
  <c r="L17" i="32"/>
  <c r="L22" i="32" s="1"/>
  <c r="M17" i="32"/>
  <c r="M23" i="32" s="1"/>
  <c r="N17" i="32"/>
  <c r="N24" i="32" s="1"/>
  <c r="O17" i="32"/>
  <c r="O25" i="32" s="1"/>
  <c r="P17" i="32"/>
  <c r="P22" i="32" s="1"/>
  <c r="Q17" i="32"/>
  <c r="Q23" i="32" s="1"/>
  <c r="R17" i="32"/>
  <c r="R24" i="32" s="1"/>
  <c r="S17" i="32"/>
  <c r="S25" i="32" s="1"/>
  <c r="T17" i="32"/>
  <c r="T22" i="32" s="1"/>
  <c r="U17" i="32"/>
  <c r="U23" i="32" s="1"/>
  <c r="V17" i="32"/>
  <c r="V24" i="32" s="1"/>
  <c r="C17" i="32"/>
  <c r="C33" i="32" s="1"/>
  <c r="D22" i="31"/>
  <c r="E22" i="31"/>
  <c r="F22" i="31"/>
  <c r="G22" i="31"/>
  <c r="H22" i="31"/>
  <c r="I22" i="31"/>
  <c r="J22" i="31"/>
  <c r="K22" i="31"/>
  <c r="L22" i="31"/>
  <c r="M22" i="31"/>
  <c r="N22" i="31"/>
  <c r="O22" i="31"/>
  <c r="P22" i="31"/>
  <c r="Q22" i="31"/>
  <c r="R22" i="31"/>
  <c r="S22" i="31"/>
  <c r="T22" i="31"/>
  <c r="U22" i="31"/>
  <c r="V22" i="31"/>
  <c r="W22" i="31"/>
  <c r="X22" i="31"/>
  <c r="Y22" i="31"/>
  <c r="Z22" i="31"/>
  <c r="AA22" i="31"/>
  <c r="AB22" i="31"/>
  <c r="AC22" i="31"/>
  <c r="AD22" i="31"/>
  <c r="AE22" i="31"/>
  <c r="AF22" i="31"/>
  <c r="C22" i="31"/>
  <c r="C44" i="31" s="1"/>
  <c r="D24" i="30"/>
  <c r="D48" i="30" s="1"/>
  <c r="E24" i="30"/>
  <c r="E48" i="30" s="1"/>
  <c r="F24" i="30"/>
  <c r="G24" i="30"/>
  <c r="G48" i="30" s="1"/>
  <c r="H24" i="30"/>
  <c r="H48" i="30" s="1"/>
  <c r="I24" i="30"/>
  <c r="I48" i="30" s="1"/>
  <c r="J24" i="30"/>
  <c r="K24" i="30"/>
  <c r="K46" i="30" s="1"/>
  <c r="L24" i="30"/>
  <c r="L48" i="30" s="1"/>
  <c r="M24" i="30"/>
  <c r="M48" i="30" s="1"/>
  <c r="N24" i="30"/>
  <c r="O24" i="30"/>
  <c r="O48" i="30" s="1"/>
  <c r="P24" i="30"/>
  <c r="P48" i="30" s="1"/>
  <c r="Q24" i="30"/>
  <c r="Q48" i="30" s="1"/>
  <c r="R24" i="30"/>
  <c r="S24" i="30"/>
  <c r="S48" i="30" s="1"/>
  <c r="T24" i="30"/>
  <c r="T48" i="30" s="1"/>
  <c r="U24" i="30"/>
  <c r="U48" i="30" s="1"/>
  <c r="V24" i="30"/>
  <c r="C24" i="30"/>
  <c r="C45" i="30" s="1"/>
  <c r="C22" i="32" l="1"/>
  <c r="C26" i="32"/>
  <c r="C30" i="32"/>
  <c r="C34" i="32"/>
  <c r="S34" i="32"/>
  <c r="O34" i="32"/>
  <c r="K34" i="32"/>
  <c r="G34" i="32"/>
  <c r="V33" i="32"/>
  <c r="R33" i="32"/>
  <c r="N33" i="32"/>
  <c r="J33" i="32"/>
  <c r="F33" i="32"/>
  <c r="U32" i="32"/>
  <c r="Q32" i="32"/>
  <c r="M32" i="32"/>
  <c r="I32" i="32"/>
  <c r="E32" i="32"/>
  <c r="T31" i="32"/>
  <c r="P31" i="32"/>
  <c r="L31" i="32"/>
  <c r="H31" i="32"/>
  <c r="D31" i="32"/>
  <c r="S30" i="32"/>
  <c r="O30" i="32"/>
  <c r="K30" i="32"/>
  <c r="G30" i="32"/>
  <c r="V29" i="32"/>
  <c r="R29" i="32"/>
  <c r="N29" i="32"/>
  <c r="J29" i="32"/>
  <c r="F29" i="32"/>
  <c r="U28" i="32"/>
  <c r="Q28" i="32"/>
  <c r="M28" i="32"/>
  <c r="I28" i="32"/>
  <c r="E28" i="32"/>
  <c r="T27" i="32"/>
  <c r="P27" i="32"/>
  <c r="L27" i="32"/>
  <c r="H27" i="32"/>
  <c r="D27" i="32"/>
  <c r="S26" i="32"/>
  <c r="O26" i="32"/>
  <c r="K26" i="32"/>
  <c r="G26" i="32"/>
  <c r="V25" i="32"/>
  <c r="R25" i="32"/>
  <c r="N25" i="32"/>
  <c r="J25" i="32"/>
  <c r="F25" i="32"/>
  <c r="U24" i="32"/>
  <c r="Q24" i="32"/>
  <c r="M24" i="32"/>
  <c r="I24" i="32"/>
  <c r="E24" i="32"/>
  <c r="T23" i="32"/>
  <c r="P23" i="32"/>
  <c r="L23" i="32"/>
  <c r="H23" i="32"/>
  <c r="D23" i="32"/>
  <c r="S22" i="32"/>
  <c r="O22" i="32"/>
  <c r="K22" i="32"/>
  <c r="G22" i="32"/>
  <c r="C23" i="32"/>
  <c r="C27" i="32"/>
  <c r="C31" i="32"/>
  <c r="V34" i="32"/>
  <c r="R34" i="32"/>
  <c r="N34" i="32"/>
  <c r="J34" i="32"/>
  <c r="F34" i="32"/>
  <c r="U33" i="32"/>
  <c r="Q33" i="32"/>
  <c r="M33" i="32"/>
  <c r="I33" i="32"/>
  <c r="E33" i="32"/>
  <c r="T32" i="32"/>
  <c r="P32" i="32"/>
  <c r="L32" i="32"/>
  <c r="H32" i="32"/>
  <c r="D32" i="32"/>
  <c r="S31" i="32"/>
  <c r="O31" i="32"/>
  <c r="K31" i="32"/>
  <c r="G31" i="32"/>
  <c r="V30" i="32"/>
  <c r="R30" i="32"/>
  <c r="N30" i="32"/>
  <c r="J30" i="32"/>
  <c r="F30" i="32"/>
  <c r="U29" i="32"/>
  <c r="Q29" i="32"/>
  <c r="M29" i="32"/>
  <c r="I29" i="32"/>
  <c r="E29" i="32"/>
  <c r="T28" i="32"/>
  <c r="P28" i="32"/>
  <c r="L28" i="32"/>
  <c r="H28" i="32"/>
  <c r="D28" i="32"/>
  <c r="S27" i="32"/>
  <c r="O27" i="32"/>
  <c r="K27" i="32"/>
  <c r="G27" i="32"/>
  <c r="V26" i="32"/>
  <c r="R26" i="32"/>
  <c r="N26" i="32"/>
  <c r="J26" i="32"/>
  <c r="F26" i="32"/>
  <c r="U25" i="32"/>
  <c r="Q25" i="32"/>
  <c r="M25" i="32"/>
  <c r="I25" i="32"/>
  <c r="E25" i="32"/>
  <c r="T24" i="32"/>
  <c r="P24" i="32"/>
  <c r="L24" i="32"/>
  <c r="H24" i="32"/>
  <c r="D24" i="32"/>
  <c r="S23" i="32"/>
  <c r="O23" i="32"/>
  <c r="K23" i="32"/>
  <c r="G23" i="32"/>
  <c r="V22" i="32"/>
  <c r="R22" i="32"/>
  <c r="N22" i="32"/>
  <c r="J22" i="32"/>
  <c r="F22" i="32"/>
  <c r="C24" i="32"/>
  <c r="C28" i="32"/>
  <c r="C32" i="32"/>
  <c r="U34" i="32"/>
  <c r="Q34" i="32"/>
  <c r="M34" i="32"/>
  <c r="I34" i="32"/>
  <c r="E34" i="32"/>
  <c r="T33" i="32"/>
  <c r="P33" i="32"/>
  <c r="L33" i="32"/>
  <c r="H33" i="32"/>
  <c r="D33" i="32"/>
  <c r="S32" i="32"/>
  <c r="O32" i="32"/>
  <c r="K32" i="32"/>
  <c r="G32" i="32"/>
  <c r="V31" i="32"/>
  <c r="R31" i="32"/>
  <c r="N31" i="32"/>
  <c r="J31" i="32"/>
  <c r="F31" i="32"/>
  <c r="U30" i="32"/>
  <c r="Q30" i="32"/>
  <c r="M30" i="32"/>
  <c r="I30" i="32"/>
  <c r="E30" i="32"/>
  <c r="T29" i="32"/>
  <c r="P29" i="32"/>
  <c r="L29" i="32"/>
  <c r="H29" i="32"/>
  <c r="D29" i="32"/>
  <c r="S28" i="32"/>
  <c r="O28" i="32"/>
  <c r="K28" i="32"/>
  <c r="G28" i="32"/>
  <c r="V27" i="32"/>
  <c r="R27" i="32"/>
  <c r="N27" i="32"/>
  <c r="J27" i="32"/>
  <c r="F27" i="32"/>
  <c r="U26" i="32"/>
  <c r="Q26" i="32"/>
  <c r="M26" i="32"/>
  <c r="I26" i="32"/>
  <c r="E26" i="32"/>
  <c r="T25" i="32"/>
  <c r="P25" i="32"/>
  <c r="L25" i="32"/>
  <c r="H25" i="32"/>
  <c r="D25" i="32"/>
  <c r="S24" i="32"/>
  <c r="O24" i="32"/>
  <c r="K24" i="32"/>
  <c r="G24" i="32"/>
  <c r="V23" i="32"/>
  <c r="R23" i="32"/>
  <c r="N23" i="32"/>
  <c r="J23" i="32"/>
  <c r="F23" i="32"/>
  <c r="U22" i="32"/>
  <c r="Q22" i="32"/>
  <c r="M22" i="32"/>
  <c r="I22" i="32"/>
  <c r="E22" i="32"/>
  <c r="C25" i="32"/>
  <c r="C29" i="32"/>
  <c r="T34" i="32"/>
  <c r="P34" i="32"/>
  <c r="L34" i="32"/>
  <c r="H34" i="32"/>
  <c r="D34" i="32"/>
  <c r="S33" i="32"/>
  <c r="O33" i="32"/>
  <c r="K33" i="32"/>
  <c r="G33" i="32"/>
  <c r="V32" i="32"/>
  <c r="R32" i="32"/>
  <c r="N32" i="32"/>
  <c r="J32" i="32"/>
  <c r="F32" i="32"/>
  <c r="U31" i="32"/>
  <c r="Q31" i="32"/>
  <c r="M31" i="32"/>
  <c r="I31" i="32"/>
  <c r="E31" i="32"/>
  <c r="T30" i="32"/>
  <c r="P30" i="32"/>
  <c r="L30" i="32"/>
  <c r="H30" i="32"/>
  <c r="D30" i="32"/>
  <c r="S29" i="32"/>
  <c r="O29" i="32"/>
  <c r="K29" i="32"/>
  <c r="G29" i="32"/>
  <c r="V28" i="32"/>
  <c r="R28" i="32"/>
  <c r="N28" i="32"/>
  <c r="J28" i="32"/>
  <c r="F28" i="32"/>
  <c r="U27" i="32"/>
  <c r="Q27" i="32"/>
  <c r="M27" i="32"/>
  <c r="I27" i="32"/>
  <c r="E27" i="32"/>
  <c r="T26" i="32"/>
  <c r="P26" i="32"/>
  <c r="L26" i="32"/>
  <c r="H26" i="32"/>
  <c r="D26" i="32"/>
  <c r="C29" i="31"/>
  <c r="C33" i="31"/>
  <c r="C37" i="31"/>
  <c r="C41" i="31"/>
  <c r="C30" i="31"/>
  <c r="C34" i="31"/>
  <c r="C38" i="31"/>
  <c r="C42" i="31"/>
  <c r="C27" i="31"/>
  <c r="C31" i="31"/>
  <c r="C35" i="31"/>
  <c r="C39" i="31"/>
  <c r="C43" i="31"/>
  <c r="C28" i="31"/>
  <c r="C32" i="31"/>
  <c r="C36" i="31"/>
  <c r="C40" i="31"/>
  <c r="V31" i="30"/>
  <c r="V35" i="30"/>
  <c r="V39" i="30"/>
  <c r="V43" i="30"/>
  <c r="V30" i="30"/>
  <c r="V34" i="30"/>
  <c r="V38" i="30"/>
  <c r="V42" i="30"/>
  <c r="V29" i="30"/>
  <c r="V33" i="30"/>
  <c r="V37" i="30"/>
  <c r="V41" i="30"/>
  <c r="V45" i="30"/>
  <c r="V32" i="30"/>
  <c r="V36" i="30"/>
  <c r="V40" i="30"/>
  <c r="V44" i="30"/>
  <c r="R31" i="30"/>
  <c r="R35" i="30"/>
  <c r="R39" i="30"/>
  <c r="R43" i="30"/>
  <c r="R30" i="30"/>
  <c r="R34" i="30"/>
  <c r="R38" i="30"/>
  <c r="R42" i="30"/>
  <c r="R46" i="30"/>
  <c r="R29" i="30"/>
  <c r="R33" i="30"/>
  <c r="R37" i="30"/>
  <c r="R41" i="30"/>
  <c r="R45" i="30"/>
  <c r="R32" i="30"/>
  <c r="R36" i="30"/>
  <c r="R40" i="30"/>
  <c r="R44" i="30"/>
  <c r="N31" i="30"/>
  <c r="N35" i="30"/>
  <c r="N39" i="30"/>
  <c r="N43" i="30"/>
  <c r="N30" i="30"/>
  <c r="N34" i="30"/>
  <c r="N38" i="30"/>
  <c r="N42" i="30"/>
  <c r="N46" i="30"/>
  <c r="N29" i="30"/>
  <c r="N33" i="30"/>
  <c r="N37" i="30"/>
  <c r="N41" i="30"/>
  <c r="N45" i="30"/>
  <c r="N32" i="30"/>
  <c r="N36" i="30"/>
  <c r="N40" i="30"/>
  <c r="N44" i="30"/>
  <c r="J31" i="30"/>
  <c r="J35" i="30"/>
  <c r="J39" i="30"/>
  <c r="J43" i="30"/>
  <c r="J30" i="30"/>
  <c r="J34" i="30"/>
  <c r="J38" i="30"/>
  <c r="J42" i="30"/>
  <c r="J46" i="30"/>
  <c r="J29" i="30"/>
  <c r="J33" i="30"/>
  <c r="J37" i="30"/>
  <c r="J41" i="30"/>
  <c r="J45" i="30"/>
  <c r="J32" i="30"/>
  <c r="J36" i="30"/>
  <c r="J40" i="30"/>
  <c r="J44" i="30"/>
  <c r="F31" i="30"/>
  <c r="F35" i="30"/>
  <c r="F39" i="30"/>
  <c r="F43" i="30"/>
  <c r="F30" i="30"/>
  <c r="F34" i="30"/>
  <c r="F38" i="30"/>
  <c r="F42" i="30"/>
  <c r="F46" i="30"/>
  <c r="F29" i="30"/>
  <c r="F33" i="30"/>
  <c r="F37" i="30"/>
  <c r="F41" i="30"/>
  <c r="F45" i="30"/>
  <c r="F32" i="30"/>
  <c r="F36" i="30"/>
  <c r="F40" i="30"/>
  <c r="F44" i="30"/>
  <c r="C30" i="30"/>
  <c r="C34" i="30"/>
  <c r="C38" i="30"/>
  <c r="C42" i="30"/>
  <c r="C46" i="30"/>
  <c r="T47" i="30"/>
  <c r="P47" i="30"/>
  <c r="L47" i="30"/>
  <c r="H47" i="30"/>
  <c r="D47" i="30"/>
  <c r="S46" i="30"/>
  <c r="U30" i="30"/>
  <c r="U34" i="30"/>
  <c r="U38" i="30"/>
  <c r="U42" i="30"/>
  <c r="U29" i="30"/>
  <c r="U33" i="30"/>
  <c r="U37" i="30"/>
  <c r="U41" i="30"/>
  <c r="U45" i="30"/>
  <c r="U32" i="30"/>
  <c r="U36" i="30"/>
  <c r="U40" i="30"/>
  <c r="U44" i="30"/>
  <c r="U31" i="30"/>
  <c r="U35" i="30"/>
  <c r="U39" i="30"/>
  <c r="U43" i="30"/>
  <c r="Q30" i="30"/>
  <c r="Q34" i="30"/>
  <c r="Q38" i="30"/>
  <c r="Q42" i="30"/>
  <c r="Q46" i="30"/>
  <c r="Q29" i="30"/>
  <c r="Q33" i="30"/>
  <c r="Q37" i="30"/>
  <c r="Q41" i="30"/>
  <c r="Q45" i="30"/>
  <c r="Q32" i="30"/>
  <c r="Q36" i="30"/>
  <c r="Q40" i="30"/>
  <c r="Q44" i="30"/>
  <c r="Q31" i="30"/>
  <c r="Q35" i="30"/>
  <c r="Q39" i="30"/>
  <c r="Q43" i="30"/>
  <c r="M30" i="30"/>
  <c r="M34" i="30"/>
  <c r="M38" i="30"/>
  <c r="M42" i="30"/>
  <c r="M46" i="30"/>
  <c r="M29" i="30"/>
  <c r="M33" i="30"/>
  <c r="M37" i="30"/>
  <c r="M41" i="30"/>
  <c r="M45" i="30"/>
  <c r="M32" i="30"/>
  <c r="M36" i="30"/>
  <c r="M40" i="30"/>
  <c r="M44" i="30"/>
  <c r="M31" i="30"/>
  <c r="M35" i="30"/>
  <c r="M39" i="30"/>
  <c r="M43" i="30"/>
  <c r="I30" i="30"/>
  <c r="I34" i="30"/>
  <c r="I38" i="30"/>
  <c r="I42" i="30"/>
  <c r="I46" i="30"/>
  <c r="I29" i="30"/>
  <c r="I33" i="30"/>
  <c r="I37" i="30"/>
  <c r="I41" i="30"/>
  <c r="I45" i="30"/>
  <c r="I32" i="30"/>
  <c r="I36" i="30"/>
  <c r="I40" i="30"/>
  <c r="I44" i="30"/>
  <c r="I31" i="30"/>
  <c r="I35" i="30"/>
  <c r="I39" i="30"/>
  <c r="I43" i="30"/>
  <c r="E30" i="30"/>
  <c r="E34" i="30"/>
  <c r="E38" i="30"/>
  <c r="E42" i="30"/>
  <c r="E46" i="30"/>
  <c r="E29" i="30"/>
  <c r="E33" i="30"/>
  <c r="E37" i="30"/>
  <c r="E41" i="30"/>
  <c r="E45" i="30"/>
  <c r="E32" i="30"/>
  <c r="E36" i="30"/>
  <c r="E40" i="30"/>
  <c r="E44" i="30"/>
  <c r="E31" i="30"/>
  <c r="E35" i="30"/>
  <c r="E39" i="30"/>
  <c r="E43" i="30"/>
  <c r="C31" i="30"/>
  <c r="C35" i="30"/>
  <c r="C39" i="30"/>
  <c r="C43" i="30"/>
  <c r="C47" i="30"/>
  <c r="S47" i="30"/>
  <c r="O47" i="30"/>
  <c r="K47" i="30"/>
  <c r="G47" i="30"/>
  <c r="V46" i="30"/>
  <c r="O46" i="30"/>
  <c r="P29" i="30"/>
  <c r="P33" i="30"/>
  <c r="P37" i="30"/>
  <c r="P41" i="30"/>
  <c r="P45" i="30"/>
  <c r="P32" i="30"/>
  <c r="P36" i="30"/>
  <c r="P40" i="30"/>
  <c r="P44" i="30"/>
  <c r="P31" i="30"/>
  <c r="P35" i="30"/>
  <c r="P39" i="30"/>
  <c r="P43" i="30"/>
  <c r="P30" i="30"/>
  <c r="P34" i="30"/>
  <c r="P38" i="30"/>
  <c r="P42" i="30"/>
  <c r="P46" i="30"/>
  <c r="L29" i="30"/>
  <c r="L33" i="30"/>
  <c r="L37" i="30"/>
  <c r="L41" i="30"/>
  <c r="L45" i="30"/>
  <c r="L32" i="30"/>
  <c r="L36" i="30"/>
  <c r="L40" i="30"/>
  <c r="L44" i="30"/>
  <c r="L31" i="30"/>
  <c r="L35" i="30"/>
  <c r="L39" i="30"/>
  <c r="L43" i="30"/>
  <c r="L30" i="30"/>
  <c r="L34" i="30"/>
  <c r="L38" i="30"/>
  <c r="L42" i="30"/>
  <c r="L46" i="30"/>
  <c r="H29" i="30"/>
  <c r="H33" i="30"/>
  <c r="H37" i="30"/>
  <c r="H41" i="30"/>
  <c r="H45" i="30"/>
  <c r="H32" i="30"/>
  <c r="H36" i="30"/>
  <c r="H40" i="30"/>
  <c r="H44" i="30"/>
  <c r="H31" i="30"/>
  <c r="H35" i="30"/>
  <c r="H39" i="30"/>
  <c r="H43" i="30"/>
  <c r="H30" i="30"/>
  <c r="H34" i="30"/>
  <c r="H38" i="30"/>
  <c r="H42" i="30"/>
  <c r="H46" i="30"/>
  <c r="D29" i="30"/>
  <c r="D33" i="30"/>
  <c r="D37" i="30"/>
  <c r="D41" i="30"/>
  <c r="D45" i="30"/>
  <c r="D32" i="30"/>
  <c r="D36" i="30"/>
  <c r="D40" i="30"/>
  <c r="D44" i="30"/>
  <c r="D31" i="30"/>
  <c r="D35" i="30"/>
  <c r="D39" i="30"/>
  <c r="D43" i="30"/>
  <c r="D30" i="30"/>
  <c r="D34" i="30"/>
  <c r="D38" i="30"/>
  <c r="D42" i="30"/>
  <c r="D46" i="30"/>
  <c r="C32" i="30"/>
  <c r="C36" i="30"/>
  <c r="C40" i="30"/>
  <c r="C44" i="30"/>
  <c r="C48" i="30"/>
  <c r="K48" i="30"/>
  <c r="V47" i="30"/>
  <c r="R47" i="30"/>
  <c r="N47" i="30"/>
  <c r="J47" i="30"/>
  <c r="F47" i="30"/>
  <c r="U46" i="30"/>
  <c r="T29" i="30"/>
  <c r="T33" i="30"/>
  <c r="T37" i="30"/>
  <c r="T41" i="30"/>
  <c r="T45" i="30"/>
  <c r="T32" i="30"/>
  <c r="T36" i="30"/>
  <c r="T40" i="30"/>
  <c r="T44" i="30"/>
  <c r="T31" i="30"/>
  <c r="T35" i="30"/>
  <c r="T39" i="30"/>
  <c r="T43" i="30"/>
  <c r="T30" i="30"/>
  <c r="T34" i="30"/>
  <c r="T38" i="30"/>
  <c r="T42" i="30"/>
  <c r="S32" i="30"/>
  <c r="S36" i="30"/>
  <c r="S40" i="30"/>
  <c r="S44" i="30"/>
  <c r="S31" i="30"/>
  <c r="S35" i="30"/>
  <c r="S39" i="30"/>
  <c r="S43" i="30"/>
  <c r="S30" i="30"/>
  <c r="S34" i="30"/>
  <c r="S38" i="30"/>
  <c r="S42" i="30"/>
  <c r="S29" i="30"/>
  <c r="S33" i="30"/>
  <c r="S37" i="30"/>
  <c r="S41" i="30"/>
  <c r="S45" i="30"/>
  <c r="O32" i="30"/>
  <c r="O36" i="30"/>
  <c r="O40" i="30"/>
  <c r="O44" i="30"/>
  <c r="O31" i="30"/>
  <c r="O35" i="30"/>
  <c r="O39" i="30"/>
  <c r="O43" i="30"/>
  <c r="O30" i="30"/>
  <c r="O34" i="30"/>
  <c r="O38" i="30"/>
  <c r="O42" i="30"/>
  <c r="O29" i="30"/>
  <c r="O33" i="30"/>
  <c r="O37" i="30"/>
  <c r="O41" i="30"/>
  <c r="O45" i="30"/>
  <c r="K32" i="30"/>
  <c r="K36" i="30"/>
  <c r="K40" i="30"/>
  <c r="K44" i="30"/>
  <c r="K31" i="30"/>
  <c r="K35" i="30"/>
  <c r="K39" i="30"/>
  <c r="K43" i="30"/>
  <c r="K30" i="30"/>
  <c r="K34" i="30"/>
  <c r="K38" i="30"/>
  <c r="K42" i="30"/>
  <c r="K29" i="30"/>
  <c r="K33" i="30"/>
  <c r="K37" i="30"/>
  <c r="K41" i="30"/>
  <c r="K45" i="30"/>
  <c r="G32" i="30"/>
  <c r="G36" i="30"/>
  <c r="G40" i="30"/>
  <c r="G44" i="30"/>
  <c r="G31" i="30"/>
  <c r="G35" i="30"/>
  <c r="G39" i="30"/>
  <c r="G43" i="30"/>
  <c r="G30" i="30"/>
  <c r="G34" i="30"/>
  <c r="G38" i="30"/>
  <c r="G42" i="30"/>
  <c r="G29" i="30"/>
  <c r="G33" i="30"/>
  <c r="G37" i="30"/>
  <c r="G41" i="30"/>
  <c r="G45" i="30"/>
  <c r="C29" i="30"/>
  <c r="C33" i="30"/>
  <c r="C37" i="30"/>
  <c r="C41" i="30"/>
  <c r="V48" i="30"/>
  <c r="R48" i="30"/>
  <c r="N48" i="30"/>
  <c r="J48" i="30"/>
  <c r="F48" i="30"/>
  <c r="U47" i="30"/>
  <c r="Q47" i="30"/>
  <c r="M47" i="30"/>
  <c r="I47" i="30"/>
  <c r="E47" i="30"/>
  <c r="T46" i="30"/>
  <c r="G46" i="30"/>
  <c r="D13" i="29"/>
  <c r="D27" i="29" s="1"/>
  <c r="E13" i="29"/>
  <c r="E27" i="29" s="1"/>
  <c r="F13" i="29"/>
  <c r="F27" i="29" s="1"/>
  <c r="G13" i="29"/>
  <c r="G27" i="29" s="1"/>
  <c r="C13" i="29"/>
  <c r="C26" i="29" s="1"/>
  <c r="S38" i="28"/>
  <c r="M40" i="28"/>
  <c r="J41" i="28"/>
  <c r="G42" i="28"/>
  <c r="Q44" i="28"/>
  <c r="N45" i="28"/>
  <c r="K46" i="28"/>
  <c r="E48" i="28"/>
  <c r="U48" i="28"/>
  <c r="R49" i="28"/>
  <c r="O50" i="28"/>
  <c r="I52" i="28"/>
  <c r="F53" i="28"/>
  <c r="V53" i="28"/>
  <c r="S54" i="28"/>
  <c r="U55" i="28"/>
  <c r="F56" i="28"/>
  <c r="J56" i="28"/>
  <c r="N56" i="28"/>
  <c r="R56" i="28"/>
  <c r="V56" i="28"/>
  <c r="G57" i="28"/>
  <c r="K57" i="28"/>
  <c r="O57" i="28"/>
  <c r="S57" i="28"/>
  <c r="D58" i="28"/>
  <c r="E59" i="28"/>
  <c r="I59" i="28"/>
  <c r="M59" i="28"/>
  <c r="Q59" i="28"/>
  <c r="U59" i="28"/>
  <c r="F60" i="28"/>
  <c r="J60" i="28"/>
  <c r="N60" i="28"/>
  <c r="R60" i="28"/>
  <c r="V60" i="28"/>
  <c r="G61" i="28"/>
  <c r="K61" i="28"/>
  <c r="O61" i="28"/>
  <c r="S61" i="28"/>
  <c r="H62" i="28"/>
  <c r="E63" i="28"/>
  <c r="I63" i="28"/>
  <c r="M63" i="28"/>
  <c r="Q63" i="28"/>
  <c r="U63" i="28"/>
  <c r="F64" i="28"/>
  <c r="J64" i="28"/>
  <c r="N64" i="28"/>
  <c r="R64" i="28"/>
  <c r="V64" i="28"/>
  <c r="G65" i="28"/>
  <c r="K65" i="28"/>
  <c r="O65" i="28"/>
  <c r="S65" i="28"/>
  <c r="L66" i="28"/>
  <c r="C65" i="28"/>
  <c r="C61" i="28"/>
  <c r="C57" i="28"/>
  <c r="C53" i="28"/>
  <c r="C49" i="28"/>
  <c r="C45" i="28"/>
  <c r="C41" i="28"/>
  <c r="D33" i="28"/>
  <c r="E33" i="28"/>
  <c r="F33" i="28"/>
  <c r="F41" i="28" s="1"/>
  <c r="G33" i="28"/>
  <c r="G38" i="28" s="1"/>
  <c r="H33" i="28"/>
  <c r="I33" i="28"/>
  <c r="J33" i="28"/>
  <c r="J45" i="28" s="1"/>
  <c r="K33" i="28"/>
  <c r="K42" i="28" s="1"/>
  <c r="L33" i="28"/>
  <c r="M33" i="28"/>
  <c r="N33" i="28"/>
  <c r="N49" i="28" s="1"/>
  <c r="O33" i="28"/>
  <c r="O46" i="28" s="1"/>
  <c r="P33" i="28"/>
  <c r="Q33" i="28"/>
  <c r="R33" i="28"/>
  <c r="R53" i="28" s="1"/>
  <c r="S33" i="28"/>
  <c r="S50" i="28" s="1"/>
  <c r="T33" i="28"/>
  <c r="U33" i="28"/>
  <c r="V33" i="28"/>
  <c r="V41" i="28" s="1"/>
  <c r="C33" i="28"/>
  <c r="C63" i="28" s="1"/>
  <c r="G25" i="29" l="1"/>
  <c r="G23" i="29"/>
  <c r="G21" i="29"/>
  <c r="G19" i="29"/>
  <c r="G17" i="29"/>
  <c r="E25" i="29"/>
  <c r="E23" i="29"/>
  <c r="E21" i="29"/>
  <c r="E19" i="29"/>
  <c r="E17" i="29"/>
  <c r="G26" i="29"/>
  <c r="G24" i="29"/>
  <c r="G22" i="29"/>
  <c r="G20" i="29"/>
  <c r="G18" i="29"/>
  <c r="E26" i="29"/>
  <c r="E24" i="29"/>
  <c r="E22" i="29"/>
  <c r="E20" i="29"/>
  <c r="E18" i="29"/>
  <c r="T41" i="28"/>
  <c r="T45" i="28"/>
  <c r="T49" i="28"/>
  <c r="T53" i="28"/>
  <c r="T40" i="28"/>
  <c r="T44" i="28"/>
  <c r="T48" i="28"/>
  <c r="T52" i="28"/>
  <c r="T38" i="28"/>
  <c r="T42" i="28"/>
  <c r="T46" i="28"/>
  <c r="T50" i="28"/>
  <c r="T54" i="28"/>
  <c r="T51" i="28"/>
  <c r="T56" i="28"/>
  <c r="T60" i="28"/>
  <c r="T64" i="28"/>
  <c r="T47" i="28"/>
  <c r="T55" i="28"/>
  <c r="T59" i="28"/>
  <c r="T63" i="28"/>
  <c r="T39" i="28"/>
  <c r="T57" i="28"/>
  <c r="T61" i="28"/>
  <c r="T65" i="28"/>
  <c r="P41" i="28"/>
  <c r="P45" i="28"/>
  <c r="P49" i="28"/>
  <c r="P53" i="28"/>
  <c r="P40" i="28"/>
  <c r="P44" i="28"/>
  <c r="P48" i="28"/>
  <c r="P52" i="28"/>
  <c r="P38" i="28"/>
  <c r="P42" i="28"/>
  <c r="P46" i="28"/>
  <c r="P50" i="28"/>
  <c r="P54" i="28"/>
  <c r="P47" i="28"/>
  <c r="P56" i="28"/>
  <c r="P60" i="28"/>
  <c r="P64" i="28"/>
  <c r="P39" i="28"/>
  <c r="P43" i="28"/>
  <c r="P59" i="28"/>
  <c r="P63" i="28"/>
  <c r="P51" i="28"/>
  <c r="P57" i="28"/>
  <c r="P61" i="28"/>
  <c r="P65" i="28"/>
  <c r="L41" i="28"/>
  <c r="L45" i="28"/>
  <c r="L49" i="28"/>
  <c r="L53" i="28"/>
  <c r="L40" i="28"/>
  <c r="L44" i="28"/>
  <c r="L48" i="28"/>
  <c r="L52" i="28"/>
  <c r="L38" i="28"/>
  <c r="L42" i="28"/>
  <c r="L46" i="28"/>
  <c r="L50" i="28"/>
  <c r="L54" i="28"/>
  <c r="L43" i="28"/>
  <c r="L56" i="28"/>
  <c r="L60" i="28"/>
  <c r="L64" i="28"/>
  <c r="L39" i="28"/>
  <c r="L55" i="28"/>
  <c r="L59" i="28"/>
  <c r="L63" i="28"/>
  <c r="L47" i="28"/>
  <c r="L57" i="28"/>
  <c r="L61" i="28"/>
  <c r="L65" i="28"/>
  <c r="H41" i="28"/>
  <c r="H45" i="28"/>
  <c r="H49" i="28"/>
  <c r="H53" i="28"/>
  <c r="H40" i="28"/>
  <c r="H44" i="28"/>
  <c r="H48" i="28"/>
  <c r="H52" i="28"/>
  <c r="H38" i="28"/>
  <c r="H42" i="28"/>
  <c r="H46" i="28"/>
  <c r="H50" i="28"/>
  <c r="H54" i="28"/>
  <c r="H39" i="28"/>
  <c r="H55" i="28"/>
  <c r="H56" i="28"/>
  <c r="H60" i="28"/>
  <c r="H64" i="28"/>
  <c r="H51" i="28"/>
  <c r="H59" i="28"/>
  <c r="H63" i="28"/>
  <c r="H43" i="28"/>
  <c r="H57" i="28"/>
  <c r="H61" i="28"/>
  <c r="H65" i="28"/>
  <c r="D41" i="28"/>
  <c r="D45" i="28"/>
  <c r="D49" i="28"/>
  <c r="D53" i="28"/>
  <c r="D40" i="28"/>
  <c r="D44" i="28"/>
  <c r="D48" i="28"/>
  <c r="D52" i="28"/>
  <c r="D38" i="28"/>
  <c r="D42" i="28"/>
  <c r="D46" i="28"/>
  <c r="D50" i="28"/>
  <c r="D54" i="28"/>
  <c r="D51" i="28"/>
  <c r="D56" i="28"/>
  <c r="D60" i="28"/>
  <c r="D64" i="28"/>
  <c r="D47" i="28"/>
  <c r="D59" i="28"/>
  <c r="D63" i="28"/>
  <c r="D39" i="28"/>
  <c r="D55" i="28"/>
  <c r="D57" i="28"/>
  <c r="D61" i="28"/>
  <c r="D65" i="28"/>
  <c r="T66" i="28"/>
  <c r="D66" i="28"/>
  <c r="P62" i="28"/>
  <c r="L58" i="28"/>
  <c r="D43" i="28"/>
  <c r="P66" i="28"/>
  <c r="L62" i="28"/>
  <c r="H58" i="28"/>
  <c r="P55" i="28"/>
  <c r="T58" i="28"/>
  <c r="L51" i="28"/>
  <c r="H66" i="28"/>
  <c r="T62" i="28"/>
  <c r="D62" i="28"/>
  <c r="P58" i="28"/>
  <c r="H47" i="28"/>
  <c r="T43" i="28"/>
  <c r="U38" i="28"/>
  <c r="U42" i="28"/>
  <c r="U46" i="28"/>
  <c r="U50" i="28"/>
  <c r="U54" i="28"/>
  <c r="U41" i="28"/>
  <c r="U45" i="28"/>
  <c r="U49" i="28"/>
  <c r="U53" i="28"/>
  <c r="U39" i="28"/>
  <c r="U43" i="28"/>
  <c r="U47" i="28"/>
  <c r="U51" i="28"/>
  <c r="Q38" i="28"/>
  <c r="Q42" i="28"/>
  <c r="Q46" i="28"/>
  <c r="Q50" i="28"/>
  <c r="Q54" i="28"/>
  <c r="Q41" i="28"/>
  <c r="Q45" i="28"/>
  <c r="Q49" i="28"/>
  <c r="Q53" i="28"/>
  <c r="Q39" i="28"/>
  <c r="Q43" i="28"/>
  <c r="Q47" i="28"/>
  <c r="Q51" i="28"/>
  <c r="Q55" i="28"/>
  <c r="M38" i="28"/>
  <c r="M42" i="28"/>
  <c r="M46" i="28"/>
  <c r="M50" i="28"/>
  <c r="M54" i="28"/>
  <c r="M41" i="28"/>
  <c r="M45" i="28"/>
  <c r="M49" i="28"/>
  <c r="M53" i="28"/>
  <c r="M39" i="28"/>
  <c r="M43" i="28"/>
  <c r="M47" i="28"/>
  <c r="M51" i="28"/>
  <c r="M55" i="28"/>
  <c r="I38" i="28"/>
  <c r="I42" i="28"/>
  <c r="I46" i="28"/>
  <c r="I50" i="28"/>
  <c r="I54" i="28"/>
  <c r="I41" i="28"/>
  <c r="I45" i="28"/>
  <c r="I49" i="28"/>
  <c r="I53" i="28"/>
  <c r="I39" i="28"/>
  <c r="I43" i="28"/>
  <c r="I47" i="28"/>
  <c r="I51" i="28"/>
  <c r="I55" i="28"/>
  <c r="E38" i="28"/>
  <c r="E42" i="28"/>
  <c r="E46" i="28"/>
  <c r="E50" i="28"/>
  <c r="E54" i="28"/>
  <c r="E41" i="28"/>
  <c r="E45" i="28"/>
  <c r="E49" i="28"/>
  <c r="E53" i="28"/>
  <c r="E39" i="28"/>
  <c r="E43" i="28"/>
  <c r="E47" i="28"/>
  <c r="E51" i="28"/>
  <c r="E55" i="28"/>
  <c r="C40" i="28"/>
  <c r="C44" i="28"/>
  <c r="C48" i="28"/>
  <c r="C52" i="28"/>
  <c r="C56" i="28"/>
  <c r="C60" i="28"/>
  <c r="C64" i="28"/>
  <c r="U66" i="28"/>
  <c r="Q66" i="28"/>
  <c r="M66" i="28"/>
  <c r="I66" i="28"/>
  <c r="E66" i="28"/>
  <c r="S64" i="28"/>
  <c r="O64" i="28"/>
  <c r="K64" i="28"/>
  <c r="G64" i="28"/>
  <c r="V63" i="28"/>
  <c r="R63" i="28"/>
  <c r="N63" i="28"/>
  <c r="J63" i="28"/>
  <c r="F63" i="28"/>
  <c r="U62" i="28"/>
  <c r="Q62" i="28"/>
  <c r="M62" i="28"/>
  <c r="I62" i="28"/>
  <c r="E62" i="28"/>
  <c r="S60" i="28"/>
  <c r="O60" i="28"/>
  <c r="K60" i="28"/>
  <c r="G60" i="28"/>
  <c r="V59" i="28"/>
  <c r="R59" i="28"/>
  <c r="N59" i="28"/>
  <c r="J59" i="28"/>
  <c r="F59" i="28"/>
  <c r="U58" i="28"/>
  <c r="Q58" i="28"/>
  <c r="M58" i="28"/>
  <c r="I58" i="28"/>
  <c r="E58" i="28"/>
  <c r="S56" i="28"/>
  <c r="O56" i="28"/>
  <c r="K56" i="28"/>
  <c r="G56" i="28"/>
  <c r="V55" i="28"/>
  <c r="R55" i="28"/>
  <c r="G54" i="28"/>
  <c r="J53" i="28"/>
  <c r="M52" i="28"/>
  <c r="V49" i="28"/>
  <c r="F49" i="28"/>
  <c r="I48" i="28"/>
  <c r="R45" i="28"/>
  <c r="U44" i="28"/>
  <c r="E44" i="28"/>
  <c r="N41" i="28"/>
  <c r="Q40" i="28"/>
  <c r="S40" i="28"/>
  <c r="S44" i="28"/>
  <c r="S48" i="28"/>
  <c r="S52" i="28"/>
  <c r="S39" i="28"/>
  <c r="S43" i="28"/>
  <c r="S47" i="28"/>
  <c r="S51" i="28"/>
  <c r="S41" i="28"/>
  <c r="S45" i="28"/>
  <c r="S49" i="28"/>
  <c r="S53" i="28"/>
  <c r="O40" i="28"/>
  <c r="O44" i="28"/>
  <c r="O48" i="28"/>
  <c r="O52" i="28"/>
  <c r="O39" i="28"/>
  <c r="O43" i="28"/>
  <c r="O47" i="28"/>
  <c r="O51" i="28"/>
  <c r="O55" i="28"/>
  <c r="O41" i="28"/>
  <c r="O45" i="28"/>
  <c r="O49" i="28"/>
  <c r="O53" i="28"/>
  <c r="K40" i="28"/>
  <c r="K44" i="28"/>
  <c r="K48" i="28"/>
  <c r="K52" i="28"/>
  <c r="K39" i="28"/>
  <c r="K43" i="28"/>
  <c r="K47" i="28"/>
  <c r="K51" i="28"/>
  <c r="K55" i="28"/>
  <c r="K41" i="28"/>
  <c r="K45" i="28"/>
  <c r="K49" i="28"/>
  <c r="K53" i="28"/>
  <c r="G40" i="28"/>
  <c r="G44" i="28"/>
  <c r="G48" i="28"/>
  <c r="G52" i="28"/>
  <c r="G39" i="28"/>
  <c r="G43" i="28"/>
  <c r="G47" i="28"/>
  <c r="G51" i="28"/>
  <c r="G55" i="28"/>
  <c r="G41" i="28"/>
  <c r="G45" i="28"/>
  <c r="G49" i="28"/>
  <c r="G53" i="28"/>
  <c r="C38" i="28"/>
  <c r="C42" i="28"/>
  <c r="C46" i="28"/>
  <c r="C50" i="28"/>
  <c r="C54" i="28"/>
  <c r="C58" i="28"/>
  <c r="C62" i="28"/>
  <c r="C66" i="28"/>
  <c r="S66" i="28"/>
  <c r="O66" i="28"/>
  <c r="K66" i="28"/>
  <c r="G66" i="28"/>
  <c r="V65" i="28"/>
  <c r="R65" i="28"/>
  <c r="N65" i="28"/>
  <c r="J65" i="28"/>
  <c r="F65" i="28"/>
  <c r="U64" i="28"/>
  <c r="Q64" i="28"/>
  <c r="M64" i="28"/>
  <c r="I64" i="28"/>
  <c r="E64" i="28"/>
  <c r="S62" i="28"/>
  <c r="O62" i="28"/>
  <c r="K62" i="28"/>
  <c r="G62" i="28"/>
  <c r="V61" i="28"/>
  <c r="R61" i="28"/>
  <c r="N61" i="28"/>
  <c r="J61" i="28"/>
  <c r="F61" i="28"/>
  <c r="U60" i="28"/>
  <c r="Q60" i="28"/>
  <c r="M60" i="28"/>
  <c r="I60" i="28"/>
  <c r="E60" i="28"/>
  <c r="S58" i="28"/>
  <c r="O58" i="28"/>
  <c r="K58" i="28"/>
  <c r="G58" i="28"/>
  <c r="V57" i="28"/>
  <c r="R57" i="28"/>
  <c r="N57" i="28"/>
  <c r="J57" i="28"/>
  <c r="F57" i="28"/>
  <c r="U56" i="28"/>
  <c r="Q56" i="28"/>
  <c r="M56" i="28"/>
  <c r="I56" i="28"/>
  <c r="E56" i="28"/>
  <c r="O54" i="28"/>
  <c r="U52" i="28"/>
  <c r="E52" i="28"/>
  <c r="K50" i="28"/>
  <c r="Q48" i="28"/>
  <c r="G46" i="28"/>
  <c r="M44" i="28"/>
  <c r="S42" i="28"/>
  <c r="I40" i="28"/>
  <c r="O38" i="28"/>
  <c r="V39" i="28"/>
  <c r="V43" i="28"/>
  <c r="V47" i="28"/>
  <c r="V51" i="28"/>
  <c r="V38" i="28"/>
  <c r="V42" i="28"/>
  <c r="V46" i="28"/>
  <c r="V50" i="28"/>
  <c r="V54" i="28"/>
  <c r="V40" i="28"/>
  <c r="V44" i="28"/>
  <c r="V48" i="28"/>
  <c r="V52" i="28"/>
  <c r="R39" i="28"/>
  <c r="R43" i="28"/>
  <c r="R47" i="28"/>
  <c r="R51" i="28"/>
  <c r="R38" i="28"/>
  <c r="R42" i="28"/>
  <c r="R46" i="28"/>
  <c r="R50" i="28"/>
  <c r="R54" i="28"/>
  <c r="R40" i="28"/>
  <c r="R44" i="28"/>
  <c r="R48" i="28"/>
  <c r="R52" i="28"/>
  <c r="N39" i="28"/>
  <c r="N43" i="28"/>
  <c r="N47" i="28"/>
  <c r="N51" i="28"/>
  <c r="N55" i="28"/>
  <c r="N38" i="28"/>
  <c r="N42" i="28"/>
  <c r="N46" i="28"/>
  <c r="N50" i="28"/>
  <c r="N54" i="28"/>
  <c r="N40" i="28"/>
  <c r="N44" i="28"/>
  <c r="N48" i="28"/>
  <c r="N52" i="28"/>
  <c r="J39" i="28"/>
  <c r="J43" i="28"/>
  <c r="J47" i="28"/>
  <c r="J51" i="28"/>
  <c r="J55" i="28"/>
  <c r="J38" i="28"/>
  <c r="J42" i="28"/>
  <c r="J46" i="28"/>
  <c r="J50" i="28"/>
  <c r="J54" i="28"/>
  <c r="J40" i="28"/>
  <c r="J44" i="28"/>
  <c r="J48" i="28"/>
  <c r="J52" i="28"/>
  <c r="F39" i="28"/>
  <c r="F43" i="28"/>
  <c r="F47" i="28"/>
  <c r="F51" i="28"/>
  <c r="F55" i="28"/>
  <c r="F38" i="28"/>
  <c r="F42" i="28"/>
  <c r="F46" i="28"/>
  <c r="F50" i="28"/>
  <c r="F54" i="28"/>
  <c r="F40" i="28"/>
  <c r="F44" i="28"/>
  <c r="F48" i="28"/>
  <c r="F52" i="28"/>
  <c r="C39" i="28"/>
  <c r="C43" i="28"/>
  <c r="C47" i="28"/>
  <c r="C51" i="28"/>
  <c r="C55" i="28"/>
  <c r="C59" i="28"/>
  <c r="V66" i="28"/>
  <c r="R66" i="28"/>
  <c r="N66" i="28"/>
  <c r="J66" i="28"/>
  <c r="F66" i="28"/>
  <c r="U65" i="28"/>
  <c r="Q65" i="28"/>
  <c r="M65" i="28"/>
  <c r="I65" i="28"/>
  <c r="E65" i="28"/>
  <c r="S63" i="28"/>
  <c r="O63" i="28"/>
  <c r="K63" i="28"/>
  <c r="G63" i="28"/>
  <c r="V62" i="28"/>
  <c r="R62" i="28"/>
  <c r="N62" i="28"/>
  <c r="J62" i="28"/>
  <c r="F62" i="28"/>
  <c r="U61" i="28"/>
  <c r="Q61" i="28"/>
  <c r="M61" i="28"/>
  <c r="I61" i="28"/>
  <c r="E61" i="28"/>
  <c r="S59" i="28"/>
  <c r="O59" i="28"/>
  <c r="K59" i="28"/>
  <c r="G59" i="28"/>
  <c r="V58" i="28"/>
  <c r="R58" i="28"/>
  <c r="N58" i="28"/>
  <c r="J58" i="28"/>
  <c r="F58" i="28"/>
  <c r="U57" i="28"/>
  <c r="Q57" i="28"/>
  <c r="M57" i="28"/>
  <c r="I57" i="28"/>
  <c r="E57" i="28"/>
  <c r="S55" i="28"/>
  <c r="K54" i="28"/>
  <c r="N53" i="28"/>
  <c r="Q52" i="28"/>
  <c r="G50" i="28"/>
  <c r="J49" i="28"/>
  <c r="M48" i="28"/>
  <c r="S46" i="28"/>
  <c r="V45" i="28"/>
  <c r="F45" i="28"/>
  <c r="I44" i="28"/>
  <c r="O42" i="28"/>
  <c r="R41" i="28"/>
  <c r="U40" i="28"/>
  <c r="E40" i="28"/>
  <c r="K38" i="28"/>
  <c r="C19" i="29"/>
  <c r="C23" i="29"/>
  <c r="C17" i="29"/>
  <c r="C20" i="29"/>
  <c r="C24" i="29"/>
  <c r="F26" i="29"/>
  <c r="F25" i="29"/>
  <c r="F24" i="29"/>
  <c r="F23" i="29"/>
  <c r="F22" i="29"/>
  <c r="F21" i="29"/>
  <c r="F20" i="29"/>
  <c r="F19" i="29"/>
  <c r="F18" i="29"/>
  <c r="F17" i="29"/>
  <c r="C27" i="29"/>
  <c r="C21" i="29"/>
  <c r="C25" i="29"/>
  <c r="C18" i="29"/>
  <c r="C22" i="29"/>
  <c r="D26" i="29"/>
  <c r="D25" i="29"/>
  <c r="D24" i="29"/>
  <c r="D23" i="29"/>
  <c r="D22" i="29"/>
  <c r="D21" i="29"/>
  <c r="D20" i="29"/>
  <c r="D19" i="29"/>
  <c r="D18" i="29"/>
  <c r="D17" i="29"/>
  <c r="V49" i="27"/>
  <c r="G55" i="27"/>
  <c r="S59" i="27"/>
  <c r="Z63" i="27"/>
  <c r="P65" i="27"/>
  <c r="AF65" i="27"/>
  <c r="S66" i="27"/>
  <c r="F67" i="27"/>
  <c r="V67" i="27"/>
  <c r="L69" i="27"/>
  <c r="AB69" i="27"/>
  <c r="O70" i="27"/>
  <c r="AE70" i="27"/>
  <c r="R71" i="27"/>
  <c r="AD71" i="27"/>
  <c r="H72" i="27"/>
  <c r="S72" i="27"/>
  <c r="X72" i="27"/>
  <c r="AB72" i="27"/>
  <c r="AF72" i="27"/>
  <c r="G73" i="27"/>
  <c r="K73" i="27"/>
  <c r="O73" i="27"/>
  <c r="S73" i="27"/>
  <c r="W73" i="27"/>
  <c r="AA73" i="27"/>
  <c r="AE73" i="27"/>
  <c r="F74" i="27"/>
  <c r="J74" i="27"/>
  <c r="N74" i="27"/>
  <c r="R74" i="27"/>
  <c r="V74" i="27"/>
  <c r="Z74" i="27"/>
  <c r="AD74" i="27"/>
  <c r="D36" i="27"/>
  <c r="D43" i="27" s="1"/>
  <c r="E36" i="27"/>
  <c r="F36" i="27"/>
  <c r="G36" i="27"/>
  <c r="H36" i="27"/>
  <c r="H73" i="27" s="1"/>
  <c r="I36" i="27"/>
  <c r="I72" i="27" s="1"/>
  <c r="J36" i="27"/>
  <c r="J45" i="27" s="1"/>
  <c r="K36" i="27"/>
  <c r="L36" i="27"/>
  <c r="L62" i="27" s="1"/>
  <c r="M36" i="27"/>
  <c r="M73" i="27" s="1"/>
  <c r="N36" i="27"/>
  <c r="N67" i="27" s="1"/>
  <c r="O36" i="27"/>
  <c r="P36" i="27"/>
  <c r="P69" i="27" s="1"/>
  <c r="Q36" i="27"/>
  <c r="Q64" i="27" s="1"/>
  <c r="R36" i="27"/>
  <c r="R63" i="27" s="1"/>
  <c r="S36" i="27"/>
  <c r="T36" i="27"/>
  <c r="T65" i="27" s="1"/>
  <c r="U36" i="27"/>
  <c r="V36" i="27"/>
  <c r="V60" i="27" s="1"/>
  <c r="W36" i="27"/>
  <c r="X36" i="27"/>
  <c r="X73" i="27" s="1"/>
  <c r="Y36" i="27"/>
  <c r="Y73" i="27" s="1"/>
  <c r="Z36" i="27"/>
  <c r="Z53" i="27" s="1"/>
  <c r="AA36" i="27"/>
  <c r="AB36" i="27"/>
  <c r="AB51" i="27" s="1"/>
  <c r="AC36" i="27"/>
  <c r="AC57" i="27" s="1"/>
  <c r="AD36" i="27"/>
  <c r="AD67" i="27" s="1"/>
  <c r="AE36" i="27"/>
  <c r="AF36" i="27"/>
  <c r="AF69" i="27" s="1"/>
  <c r="C36" i="27"/>
  <c r="C74" i="27" s="1"/>
  <c r="D38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Q38" i="26"/>
  <c r="R38" i="26"/>
  <c r="S38" i="26"/>
  <c r="T38" i="26"/>
  <c r="U38" i="26"/>
  <c r="V38" i="26"/>
  <c r="C38" i="26"/>
  <c r="C53" i="26" s="1"/>
  <c r="G15" i="21"/>
  <c r="G16" i="21"/>
  <c r="G17" i="21"/>
  <c r="G18" i="21"/>
  <c r="G19" i="21"/>
  <c r="G20" i="21"/>
  <c r="G14" i="21"/>
  <c r="F15" i="21"/>
  <c r="F16" i="21"/>
  <c r="F17" i="21"/>
  <c r="F18" i="21"/>
  <c r="F19" i="21"/>
  <c r="F20" i="21"/>
  <c r="F14" i="21"/>
  <c r="E15" i="21"/>
  <c r="E16" i="21"/>
  <c r="E17" i="21"/>
  <c r="E18" i="21"/>
  <c r="E19" i="21"/>
  <c r="E20" i="21"/>
  <c r="E14" i="21"/>
  <c r="D15" i="21"/>
  <c r="D16" i="21"/>
  <c r="D17" i="21"/>
  <c r="D18" i="21"/>
  <c r="D19" i="21"/>
  <c r="D20" i="21"/>
  <c r="D14" i="21"/>
  <c r="C15" i="21"/>
  <c r="C16" i="21"/>
  <c r="C17" i="21"/>
  <c r="C18" i="21"/>
  <c r="C19" i="21"/>
  <c r="C20" i="21"/>
  <c r="C14" i="21"/>
  <c r="G10" i="21"/>
  <c r="G21" i="21" s="1"/>
  <c r="F10" i="21"/>
  <c r="F21" i="21" s="1"/>
  <c r="E10" i="21"/>
  <c r="E21" i="21" s="1"/>
  <c r="D10" i="21"/>
  <c r="D21" i="21" s="1"/>
  <c r="C10" i="21"/>
  <c r="C21" i="21" s="1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D30" i="20"/>
  <c r="E30" i="20"/>
  <c r="F30" i="20"/>
  <c r="G30" i="20"/>
  <c r="H30" i="20"/>
  <c r="I30" i="20"/>
  <c r="J30" i="20"/>
  <c r="K30" i="20"/>
  <c r="L30" i="20"/>
  <c r="M30" i="20"/>
  <c r="N30" i="20"/>
  <c r="O30" i="20"/>
  <c r="P30" i="20"/>
  <c r="Q30" i="20"/>
  <c r="R30" i="20"/>
  <c r="S30" i="20"/>
  <c r="T30" i="20"/>
  <c r="U30" i="20"/>
  <c r="V30" i="20"/>
  <c r="D31" i="20"/>
  <c r="E31" i="20"/>
  <c r="F31" i="20"/>
  <c r="G31" i="20"/>
  <c r="H31" i="20"/>
  <c r="I31" i="20"/>
  <c r="J31" i="20"/>
  <c r="K31" i="20"/>
  <c r="L31" i="20"/>
  <c r="M31" i="20"/>
  <c r="N31" i="20"/>
  <c r="O31" i="20"/>
  <c r="P31" i="20"/>
  <c r="Q31" i="20"/>
  <c r="R31" i="20"/>
  <c r="S31" i="20"/>
  <c r="T31" i="20"/>
  <c r="U31" i="20"/>
  <c r="V31" i="20"/>
  <c r="D32" i="20"/>
  <c r="E32" i="20"/>
  <c r="F32" i="20"/>
  <c r="G32" i="20"/>
  <c r="H32" i="20"/>
  <c r="I32" i="20"/>
  <c r="J32" i="20"/>
  <c r="K32" i="20"/>
  <c r="L32" i="20"/>
  <c r="M32" i="20"/>
  <c r="N32" i="20"/>
  <c r="O32" i="20"/>
  <c r="P32" i="20"/>
  <c r="Q32" i="20"/>
  <c r="R32" i="20"/>
  <c r="S32" i="20"/>
  <c r="T32" i="20"/>
  <c r="U32" i="20"/>
  <c r="V32" i="20"/>
  <c r="D33" i="20"/>
  <c r="E33" i="20"/>
  <c r="F33" i="20"/>
  <c r="G33" i="20"/>
  <c r="H33" i="20"/>
  <c r="I33" i="20"/>
  <c r="J33" i="20"/>
  <c r="K33" i="20"/>
  <c r="L33" i="20"/>
  <c r="M33" i="20"/>
  <c r="N33" i="20"/>
  <c r="O33" i="20"/>
  <c r="P33" i="20"/>
  <c r="Q33" i="20"/>
  <c r="R33" i="20"/>
  <c r="S33" i="20"/>
  <c r="T33" i="20"/>
  <c r="U33" i="20"/>
  <c r="V33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U34" i="20"/>
  <c r="V34" i="20"/>
  <c r="D35" i="20"/>
  <c r="E35" i="20"/>
  <c r="F35" i="20"/>
  <c r="G35" i="20"/>
  <c r="H35" i="20"/>
  <c r="I35" i="20"/>
  <c r="J35" i="20"/>
  <c r="K35" i="20"/>
  <c r="L35" i="20"/>
  <c r="M35" i="20"/>
  <c r="N35" i="20"/>
  <c r="O35" i="20"/>
  <c r="P35" i="20"/>
  <c r="Q35" i="20"/>
  <c r="R35" i="20"/>
  <c r="S35" i="20"/>
  <c r="T35" i="20"/>
  <c r="U35" i="20"/>
  <c r="V35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D37" i="20"/>
  <c r="E37" i="20"/>
  <c r="F37" i="20"/>
  <c r="G37" i="20"/>
  <c r="H37" i="20"/>
  <c r="I37" i="20"/>
  <c r="J37" i="20"/>
  <c r="K37" i="20"/>
  <c r="L37" i="20"/>
  <c r="M37" i="20"/>
  <c r="N37" i="20"/>
  <c r="O37" i="20"/>
  <c r="P37" i="20"/>
  <c r="Q37" i="20"/>
  <c r="R37" i="20"/>
  <c r="S37" i="20"/>
  <c r="T37" i="20"/>
  <c r="U37" i="20"/>
  <c r="V37" i="20"/>
  <c r="D38" i="20"/>
  <c r="E38" i="20"/>
  <c r="F38" i="20"/>
  <c r="G38" i="20"/>
  <c r="H38" i="20"/>
  <c r="I38" i="20"/>
  <c r="J38" i="20"/>
  <c r="K38" i="20"/>
  <c r="L38" i="20"/>
  <c r="M38" i="20"/>
  <c r="N38" i="20"/>
  <c r="O38" i="20"/>
  <c r="P38" i="20"/>
  <c r="Q38" i="20"/>
  <c r="R38" i="20"/>
  <c r="S38" i="20"/>
  <c r="T38" i="20"/>
  <c r="U38" i="20"/>
  <c r="V38" i="20"/>
  <c r="D39" i="20"/>
  <c r="E39" i="20"/>
  <c r="F39" i="20"/>
  <c r="G39" i="20"/>
  <c r="H39" i="20"/>
  <c r="I39" i="20"/>
  <c r="J39" i="20"/>
  <c r="K39" i="20"/>
  <c r="L39" i="20"/>
  <c r="M39" i="20"/>
  <c r="N39" i="20"/>
  <c r="O39" i="20"/>
  <c r="P39" i="20"/>
  <c r="Q39" i="20"/>
  <c r="R39" i="20"/>
  <c r="S39" i="20"/>
  <c r="T39" i="20"/>
  <c r="U39" i="20"/>
  <c r="V39" i="20"/>
  <c r="D40" i="20"/>
  <c r="E40" i="20"/>
  <c r="F40" i="20"/>
  <c r="G40" i="20"/>
  <c r="H40" i="20"/>
  <c r="I40" i="20"/>
  <c r="J40" i="20"/>
  <c r="K40" i="20"/>
  <c r="L40" i="20"/>
  <c r="M40" i="20"/>
  <c r="N40" i="20"/>
  <c r="O40" i="20"/>
  <c r="P40" i="20"/>
  <c r="Q40" i="20"/>
  <c r="R40" i="20"/>
  <c r="S40" i="20"/>
  <c r="T40" i="20"/>
  <c r="U40" i="20"/>
  <c r="V40" i="20"/>
  <c r="D41" i="20"/>
  <c r="E41" i="20"/>
  <c r="F41" i="20"/>
  <c r="G41" i="20"/>
  <c r="H41" i="20"/>
  <c r="I41" i="20"/>
  <c r="J41" i="20"/>
  <c r="K41" i="20"/>
  <c r="L41" i="20"/>
  <c r="M41" i="20"/>
  <c r="N41" i="20"/>
  <c r="O41" i="20"/>
  <c r="P41" i="20"/>
  <c r="Q41" i="20"/>
  <c r="R41" i="20"/>
  <c r="S41" i="20"/>
  <c r="T41" i="20"/>
  <c r="U41" i="20"/>
  <c r="V41" i="20"/>
  <c r="D42" i="20"/>
  <c r="E42" i="20"/>
  <c r="F42" i="20"/>
  <c r="G42" i="20"/>
  <c r="H42" i="20"/>
  <c r="I42" i="20"/>
  <c r="J42" i="20"/>
  <c r="K42" i="20"/>
  <c r="L42" i="20"/>
  <c r="M42" i="20"/>
  <c r="N42" i="20"/>
  <c r="O42" i="20"/>
  <c r="P42" i="20"/>
  <c r="Q42" i="20"/>
  <c r="R42" i="20"/>
  <c r="S42" i="20"/>
  <c r="T42" i="20"/>
  <c r="U42" i="20"/>
  <c r="V42" i="20"/>
  <c r="D43" i="20"/>
  <c r="E43" i="20"/>
  <c r="F43" i="20"/>
  <c r="G43" i="20"/>
  <c r="H43" i="20"/>
  <c r="I43" i="20"/>
  <c r="J43" i="20"/>
  <c r="K43" i="20"/>
  <c r="L43" i="20"/>
  <c r="M43" i="20"/>
  <c r="N43" i="20"/>
  <c r="O43" i="20"/>
  <c r="P43" i="20"/>
  <c r="Q43" i="20"/>
  <c r="R43" i="20"/>
  <c r="S43" i="20"/>
  <c r="T43" i="20"/>
  <c r="U43" i="20"/>
  <c r="V43" i="20"/>
  <c r="D44" i="20"/>
  <c r="E44" i="20"/>
  <c r="F44" i="20"/>
  <c r="G44" i="20"/>
  <c r="H44" i="20"/>
  <c r="I44" i="20"/>
  <c r="J44" i="20"/>
  <c r="K44" i="20"/>
  <c r="L44" i="20"/>
  <c r="M44" i="20"/>
  <c r="N44" i="20"/>
  <c r="O44" i="20"/>
  <c r="P44" i="20"/>
  <c r="Q44" i="20"/>
  <c r="R44" i="20"/>
  <c r="S44" i="20"/>
  <c r="T44" i="20"/>
  <c r="U44" i="20"/>
  <c r="V44" i="20"/>
  <c r="C44" i="20"/>
  <c r="C43" i="20"/>
  <c r="C42" i="20"/>
  <c r="C41" i="20"/>
  <c r="C40" i="20"/>
  <c r="C39" i="20"/>
  <c r="C38" i="20"/>
  <c r="C37" i="20"/>
  <c r="C36" i="20"/>
  <c r="C35" i="20"/>
  <c r="C34" i="20"/>
  <c r="C33" i="20"/>
  <c r="C32" i="20"/>
  <c r="C31" i="20"/>
  <c r="C30" i="20"/>
  <c r="C29" i="20"/>
  <c r="C28" i="20"/>
  <c r="D27" i="19"/>
  <c r="D33" i="19" s="1"/>
  <c r="E27" i="19"/>
  <c r="E45" i="19" s="1"/>
  <c r="F27" i="19"/>
  <c r="F46" i="19" s="1"/>
  <c r="G27" i="19"/>
  <c r="H27" i="19"/>
  <c r="I27" i="19"/>
  <c r="I45" i="19" s="1"/>
  <c r="J27" i="19"/>
  <c r="J45" i="19" s="1"/>
  <c r="K27" i="19"/>
  <c r="L27" i="19"/>
  <c r="M27" i="19"/>
  <c r="M45" i="19" s="1"/>
  <c r="N27" i="19"/>
  <c r="N45" i="19" s="1"/>
  <c r="O27" i="19"/>
  <c r="P27" i="19"/>
  <c r="Q27" i="19"/>
  <c r="Q45" i="19" s="1"/>
  <c r="R27" i="19"/>
  <c r="R45" i="19" s="1"/>
  <c r="S27" i="19"/>
  <c r="T27" i="19"/>
  <c r="U27" i="19"/>
  <c r="U45" i="19" s="1"/>
  <c r="V27" i="19"/>
  <c r="V45" i="19" s="1"/>
  <c r="W27" i="19"/>
  <c r="X27" i="19"/>
  <c r="Y27" i="19"/>
  <c r="Y45" i="19" s="1"/>
  <c r="Z27" i="19"/>
  <c r="Z45" i="19" s="1"/>
  <c r="AA27" i="19"/>
  <c r="AB27" i="19"/>
  <c r="AC27" i="19"/>
  <c r="AC45" i="19" s="1"/>
  <c r="AD27" i="19"/>
  <c r="AD45" i="19" s="1"/>
  <c r="AE27" i="19"/>
  <c r="AF27" i="19"/>
  <c r="C27" i="19"/>
  <c r="C33" i="19" s="1"/>
  <c r="V35" i="18"/>
  <c r="V36" i="18"/>
  <c r="V37" i="18"/>
  <c r="V38" i="18"/>
  <c r="V40" i="18"/>
  <c r="V41" i="18"/>
  <c r="V42" i="18"/>
  <c r="V43" i="18"/>
  <c r="V44" i="18"/>
  <c r="V45" i="18"/>
  <c r="V46" i="18"/>
  <c r="V47" i="18"/>
  <c r="V48" i="18"/>
  <c r="V49" i="18"/>
  <c r="V50" i="18"/>
  <c r="V51" i="18"/>
  <c r="V52" i="18"/>
  <c r="V53" i="18"/>
  <c r="V54" i="18"/>
  <c r="V55" i="18"/>
  <c r="V34" i="18"/>
  <c r="U35" i="18"/>
  <c r="U36" i="18"/>
  <c r="U37" i="18"/>
  <c r="U38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34" i="18"/>
  <c r="T35" i="18"/>
  <c r="T36" i="18"/>
  <c r="T37" i="18"/>
  <c r="T38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34" i="18"/>
  <c r="S35" i="18"/>
  <c r="S36" i="18"/>
  <c r="S37" i="18"/>
  <c r="S38" i="18"/>
  <c r="S40" i="18"/>
  <c r="S41" i="18"/>
  <c r="S42" i="18"/>
  <c r="S43" i="18"/>
  <c r="S44" i="18"/>
  <c r="S45" i="18"/>
  <c r="S46" i="18"/>
  <c r="S47" i="18"/>
  <c r="S48" i="18"/>
  <c r="S49" i="18"/>
  <c r="S50" i="18"/>
  <c r="S51" i="18"/>
  <c r="S52" i="18"/>
  <c r="S53" i="18"/>
  <c r="S54" i="18"/>
  <c r="S55" i="18"/>
  <c r="S34" i="18"/>
  <c r="R35" i="18"/>
  <c r="R36" i="18"/>
  <c r="R37" i="18"/>
  <c r="R38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34" i="18"/>
  <c r="Q35" i="18"/>
  <c r="Q36" i="18"/>
  <c r="Q37" i="18"/>
  <c r="Q38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34" i="18"/>
  <c r="P35" i="18"/>
  <c r="P36" i="18"/>
  <c r="P37" i="18"/>
  <c r="P38" i="18"/>
  <c r="P40" i="18"/>
  <c r="P41" i="18"/>
  <c r="P42" i="18"/>
  <c r="P43" i="18"/>
  <c r="P44" i="18"/>
  <c r="P45" i="18"/>
  <c r="P46" i="18"/>
  <c r="P47" i="18"/>
  <c r="P48" i="18"/>
  <c r="P49" i="18"/>
  <c r="P50" i="18"/>
  <c r="P51" i="18"/>
  <c r="P52" i="18"/>
  <c r="P53" i="18"/>
  <c r="P54" i="18"/>
  <c r="P55" i="18"/>
  <c r="P34" i="18"/>
  <c r="O35" i="18"/>
  <c r="O36" i="18"/>
  <c r="O37" i="18"/>
  <c r="O38" i="18"/>
  <c r="O40" i="18"/>
  <c r="O41" i="18"/>
  <c r="O42" i="18"/>
  <c r="O43" i="18"/>
  <c r="O44" i="18"/>
  <c r="O45" i="18"/>
  <c r="O46" i="18"/>
  <c r="O47" i="18"/>
  <c r="O48" i="18"/>
  <c r="O49" i="18"/>
  <c r="O50" i="18"/>
  <c r="O51" i="18"/>
  <c r="O52" i="18"/>
  <c r="O53" i="18"/>
  <c r="O54" i="18"/>
  <c r="O55" i="18"/>
  <c r="O34" i="18"/>
  <c r="N35" i="18"/>
  <c r="N36" i="18"/>
  <c r="N37" i="18"/>
  <c r="N38" i="18"/>
  <c r="N40" i="18"/>
  <c r="N41" i="18"/>
  <c r="N42" i="18"/>
  <c r="N43" i="18"/>
  <c r="N44" i="18"/>
  <c r="N45" i="18"/>
  <c r="N46" i="18"/>
  <c r="N47" i="18"/>
  <c r="N48" i="18"/>
  <c r="N49" i="18"/>
  <c r="N50" i="18"/>
  <c r="N51" i="18"/>
  <c r="N52" i="18"/>
  <c r="N53" i="18"/>
  <c r="N54" i="18"/>
  <c r="N55" i="18"/>
  <c r="N34" i="18"/>
  <c r="M35" i="18"/>
  <c r="M36" i="18"/>
  <c r="M37" i="18"/>
  <c r="M38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34" i="18"/>
  <c r="L35" i="18"/>
  <c r="L36" i="18"/>
  <c r="L37" i="18"/>
  <c r="L38" i="18"/>
  <c r="L40" i="18"/>
  <c r="L41" i="18"/>
  <c r="L42" i="18"/>
  <c r="L43" i="18"/>
  <c r="L44" i="18"/>
  <c r="L45" i="18"/>
  <c r="L46" i="18"/>
  <c r="L47" i="18"/>
  <c r="L48" i="18"/>
  <c r="L49" i="18"/>
  <c r="L50" i="18"/>
  <c r="L51" i="18"/>
  <c r="L52" i="18"/>
  <c r="L53" i="18"/>
  <c r="L54" i="18"/>
  <c r="L55" i="18"/>
  <c r="L34" i="18"/>
  <c r="K35" i="18"/>
  <c r="K36" i="18"/>
  <c r="K37" i="18"/>
  <c r="K38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34" i="18"/>
  <c r="J35" i="18"/>
  <c r="J36" i="18"/>
  <c r="J37" i="18"/>
  <c r="J38" i="18"/>
  <c r="J40" i="18"/>
  <c r="J41" i="18"/>
  <c r="J42" i="18"/>
  <c r="J43" i="18"/>
  <c r="J44" i="18"/>
  <c r="J45" i="18"/>
  <c r="J46" i="18"/>
  <c r="J47" i="18"/>
  <c r="J48" i="18"/>
  <c r="J49" i="18"/>
  <c r="J50" i="18"/>
  <c r="J51" i="18"/>
  <c r="J52" i="18"/>
  <c r="J53" i="18"/>
  <c r="J54" i="18"/>
  <c r="J55" i="18"/>
  <c r="J34" i="18"/>
  <c r="I35" i="18"/>
  <c r="I36" i="18"/>
  <c r="I37" i="18"/>
  <c r="I38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34" i="18"/>
  <c r="H35" i="18"/>
  <c r="H36" i="18"/>
  <c r="H37" i="18"/>
  <c r="H38" i="18"/>
  <c r="H40" i="18"/>
  <c r="H41" i="18"/>
  <c r="H42" i="18"/>
  <c r="H43" i="18"/>
  <c r="H44" i="18"/>
  <c r="H45" i="18"/>
  <c r="H46" i="18"/>
  <c r="H47" i="18"/>
  <c r="H48" i="18"/>
  <c r="H49" i="18"/>
  <c r="H50" i="18"/>
  <c r="H51" i="18"/>
  <c r="H52" i="18"/>
  <c r="H53" i="18"/>
  <c r="H54" i="18"/>
  <c r="H55" i="18"/>
  <c r="H34" i="18"/>
  <c r="G35" i="18"/>
  <c r="G36" i="18"/>
  <c r="G37" i="18"/>
  <c r="G38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34" i="18"/>
  <c r="F35" i="18"/>
  <c r="F36" i="18"/>
  <c r="F37" i="18"/>
  <c r="F38" i="18"/>
  <c r="F40" i="18"/>
  <c r="F41" i="18"/>
  <c r="F42" i="18"/>
  <c r="F43" i="18"/>
  <c r="F44" i="18"/>
  <c r="F45" i="18"/>
  <c r="F46" i="18"/>
  <c r="F47" i="18"/>
  <c r="F48" i="18"/>
  <c r="F49" i="18"/>
  <c r="F50" i="18"/>
  <c r="F51" i="18"/>
  <c r="F52" i="18"/>
  <c r="F53" i="18"/>
  <c r="F54" i="18"/>
  <c r="F55" i="18"/>
  <c r="F34" i="18"/>
  <c r="E35" i="18"/>
  <c r="E36" i="18"/>
  <c r="E37" i="18"/>
  <c r="E38" i="18"/>
  <c r="E40" i="18"/>
  <c r="E41" i="18"/>
  <c r="E42" i="18"/>
  <c r="E43" i="18"/>
  <c r="E44" i="18"/>
  <c r="E45" i="18"/>
  <c r="E46" i="18"/>
  <c r="E47" i="18"/>
  <c r="E48" i="18"/>
  <c r="E49" i="18"/>
  <c r="E50" i="18"/>
  <c r="E51" i="18"/>
  <c r="E52" i="18"/>
  <c r="E53" i="18"/>
  <c r="E54" i="18"/>
  <c r="E55" i="18"/>
  <c r="E34" i="18"/>
  <c r="D35" i="18"/>
  <c r="D36" i="18"/>
  <c r="D37" i="18"/>
  <c r="D38" i="18"/>
  <c r="D40" i="18"/>
  <c r="D41" i="18"/>
  <c r="D42" i="18"/>
  <c r="D43" i="18"/>
  <c r="D44" i="18"/>
  <c r="D45" i="18"/>
  <c r="D46" i="18"/>
  <c r="D47" i="18"/>
  <c r="D48" i="18"/>
  <c r="D49" i="18"/>
  <c r="D50" i="18"/>
  <c r="D51" i="18"/>
  <c r="D52" i="18"/>
  <c r="D53" i="18"/>
  <c r="D54" i="18"/>
  <c r="D55" i="18"/>
  <c r="D34" i="18"/>
  <c r="C35" i="18"/>
  <c r="C36" i="18"/>
  <c r="C37" i="18"/>
  <c r="C38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34" i="18"/>
  <c r="E28" i="18"/>
  <c r="G28" i="18"/>
  <c r="H28" i="18"/>
  <c r="I28" i="18"/>
  <c r="J28" i="18"/>
  <c r="K28" i="18"/>
  <c r="L28" i="18"/>
  <c r="N28" i="18"/>
  <c r="O28" i="18"/>
  <c r="P28" i="18"/>
  <c r="Q28" i="18"/>
  <c r="R28" i="18"/>
  <c r="S28" i="18"/>
  <c r="T28" i="18"/>
  <c r="U28" i="18"/>
  <c r="V28" i="18"/>
  <c r="D28" i="18"/>
  <c r="C28" i="18"/>
  <c r="U44" i="27" l="1"/>
  <c r="U48" i="27"/>
  <c r="U52" i="27"/>
  <c r="U45" i="27"/>
  <c r="U49" i="27"/>
  <c r="U53" i="27"/>
  <c r="U43" i="27"/>
  <c r="U47" i="27"/>
  <c r="U51" i="27"/>
  <c r="U46" i="27"/>
  <c r="U54" i="27"/>
  <c r="U55" i="27"/>
  <c r="U59" i="27"/>
  <c r="U50" i="27"/>
  <c r="U56" i="27"/>
  <c r="U60" i="27"/>
  <c r="U58" i="27"/>
  <c r="U62" i="27"/>
  <c r="U57" i="27"/>
  <c r="U66" i="27"/>
  <c r="U70" i="27"/>
  <c r="U61" i="27"/>
  <c r="U63" i="27"/>
  <c r="U67" i="27"/>
  <c r="U71" i="27"/>
  <c r="U65" i="27"/>
  <c r="U69" i="27"/>
  <c r="E44" i="27"/>
  <c r="E48" i="27"/>
  <c r="E52" i="27"/>
  <c r="E45" i="27"/>
  <c r="E49" i="27"/>
  <c r="E53" i="27"/>
  <c r="E43" i="27"/>
  <c r="E47" i="27"/>
  <c r="E51" i="27"/>
  <c r="E46" i="27"/>
  <c r="E54" i="27"/>
  <c r="E55" i="27"/>
  <c r="E59" i="27"/>
  <c r="E50" i="27"/>
  <c r="E56" i="27"/>
  <c r="E60" i="27"/>
  <c r="E58" i="27"/>
  <c r="E62" i="27"/>
  <c r="E57" i="27"/>
  <c r="E66" i="27"/>
  <c r="E70" i="27"/>
  <c r="E61" i="27"/>
  <c r="E67" i="27"/>
  <c r="E71" i="27"/>
  <c r="E63" i="27"/>
  <c r="E65" i="27"/>
  <c r="E69" i="27"/>
  <c r="C53" i="27"/>
  <c r="C69" i="27"/>
  <c r="M72" i="27"/>
  <c r="I68" i="27"/>
  <c r="AC64" i="27"/>
  <c r="I63" i="27"/>
  <c r="AE46" i="27"/>
  <c r="AE50" i="27"/>
  <c r="AE43" i="27"/>
  <c r="AE47" i="27"/>
  <c r="AE51" i="27"/>
  <c r="AE45" i="27"/>
  <c r="AE49" i="27"/>
  <c r="AE53" i="27"/>
  <c r="AE44" i="27"/>
  <c r="AE57" i="27"/>
  <c r="AE61" i="27"/>
  <c r="AE48" i="27"/>
  <c r="AE54" i="27"/>
  <c r="AE58" i="27"/>
  <c r="AE62" i="27"/>
  <c r="AE56" i="27"/>
  <c r="AE60" i="27"/>
  <c r="AE52" i="27"/>
  <c r="AE55" i="27"/>
  <c r="AE64" i="27"/>
  <c r="AE68" i="27"/>
  <c r="AE59" i="27"/>
  <c r="AE65" i="27"/>
  <c r="AE69" i="27"/>
  <c r="AE63" i="27"/>
  <c r="AE67" i="27"/>
  <c r="AE71" i="27"/>
  <c r="AA46" i="27"/>
  <c r="AA50" i="27"/>
  <c r="AA43" i="27"/>
  <c r="AA47" i="27"/>
  <c r="AA51" i="27"/>
  <c r="AA45" i="27"/>
  <c r="AA49" i="27"/>
  <c r="AA53" i="27"/>
  <c r="AA48" i="27"/>
  <c r="AA57" i="27"/>
  <c r="AA61" i="27"/>
  <c r="AA52" i="27"/>
  <c r="AA54" i="27"/>
  <c r="AA58" i="27"/>
  <c r="AA62" i="27"/>
  <c r="AA44" i="27"/>
  <c r="AA56" i="27"/>
  <c r="AA60" i="27"/>
  <c r="AA59" i="27"/>
  <c r="AA64" i="27"/>
  <c r="AA68" i="27"/>
  <c r="AA65" i="27"/>
  <c r="AA69" i="27"/>
  <c r="AA55" i="27"/>
  <c r="AA63" i="27"/>
  <c r="AA67" i="27"/>
  <c r="AA71" i="27"/>
  <c r="W46" i="27"/>
  <c r="W50" i="27"/>
  <c r="W43" i="27"/>
  <c r="W47" i="27"/>
  <c r="W51" i="27"/>
  <c r="W45" i="27"/>
  <c r="W49" i="27"/>
  <c r="W53" i="27"/>
  <c r="W52" i="27"/>
  <c r="W57" i="27"/>
  <c r="W61" i="27"/>
  <c r="W54" i="27"/>
  <c r="W58" i="27"/>
  <c r="W62" i="27"/>
  <c r="W48" i="27"/>
  <c r="W56" i="27"/>
  <c r="W60" i="27"/>
  <c r="W64" i="27"/>
  <c r="W68" i="27"/>
  <c r="W44" i="27"/>
  <c r="W65" i="27"/>
  <c r="W69" i="27"/>
  <c r="W59" i="27"/>
  <c r="W63" i="27"/>
  <c r="W67" i="27"/>
  <c r="W71" i="27"/>
  <c r="S46" i="27"/>
  <c r="S50" i="27"/>
  <c r="S43" i="27"/>
  <c r="S47" i="27"/>
  <c r="S51" i="27"/>
  <c r="S45" i="27"/>
  <c r="S49" i="27"/>
  <c r="S53" i="27"/>
  <c r="S57" i="27"/>
  <c r="S61" i="27"/>
  <c r="S44" i="27"/>
  <c r="S58" i="27"/>
  <c r="S62" i="27"/>
  <c r="S52" i="27"/>
  <c r="S56" i="27"/>
  <c r="S60" i="27"/>
  <c r="S48" i="27"/>
  <c r="S64" i="27"/>
  <c r="S68" i="27"/>
  <c r="S55" i="27"/>
  <c r="S65" i="27"/>
  <c r="S69" i="27"/>
  <c r="S63" i="27"/>
  <c r="S67" i="27"/>
  <c r="S71" i="27"/>
  <c r="O46" i="27"/>
  <c r="O50" i="27"/>
  <c r="O43" i="27"/>
  <c r="O47" i="27"/>
  <c r="O51" i="27"/>
  <c r="O45" i="27"/>
  <c r="O49" i="27"/>
  <c r="O53" i="27"/>
  <c r="O44" i="27"/>
  <c r="O57" i="27"/>
  <c r="O61" i="27"/>
  <c r="O48" i="27"/>
  <c r="O58" i="27"/>
  <c r="O62" i="27"/>
  <c r="O54" i="27"/>
  <c r="O56" i="27"/>
  <c r="O60" i="27"/>
  <c r="O55" i="27"/>
  <c r="O64" i="27"/>
  <c r="O68" i="27"/>
  <c r="O59" i="27"/>
  <c r="O65" i="27"/>
  <c r="O69" i="27"/>
  <c r="O52" i="27"/>
  <c r="O63" i="27"/>
  <c r="O67" i="27"/>
  <c r="O71" i="27"/>
  <c r="K46" i="27"/>
  <c r="K50" i="27"/>
  <c r="K43" i="27"/>
  <c r="K47" i="27"/>
  <c r="K51" i="27"/>
  <c r="K45" i="27"/>
  <c r="K49" i="27"/>
  <c r="K53" i="27"/>
  <c r="K48" i="27"/>
  <c r="K54" i="27"/>
  <c r="K57" i="27"/>
  <c r="K61" i="27"/>
  <c r="K52" i="27"/>
  <c r="K58" i="27"/>
  <c r="K62" i="27"/>
  <c r="K44" i="27"/>
  <c r="K56" i="27"/>
  <c r="K60" i="27"/>
  <c r="K59" i="27"/>
  <c r="K63" i="27"/>
  <c r="K64" i="27"/>
  <c r="K68" i="27"/>
  <c r="K65" i="27"/>
  <c r="K69" i="27"/>
  <c r="K55" i="27"/>
  <c r="K67" i="27"/>
  <c r="K71" i="27"/>
  <c r="G46" i="27"/>
  <c r="G50" i="27"/>
  <c r="G43" i="27"/>
  <c r="G47" i="27"/>
  <c r="G51" i="27"/>
  <c r="G45" i="27"/>
  <c r="G49" i="27"/>
  <c r="G53" i="27"/>
  <c r="G52" i="27"/>
  <c r="G57" i="27"/>
  <c r="G61" i="27"/>
  <c r="G54" i="27"/>
  <c r="G58" i="27"/>
  <c r="G62" i="27"/>
  <c r="G48" i="27"/>
  <c r="G56" i="27"/>
  <c r="G60" i="27"/>
  <c r="G44" i="27"/>
  <c r="G64" i="27"/>
  <c r="G68" i="27"/>
  <c r="G63" i="27"/>
  <c r="G65" i="27"/>
  <c r="G69" i="27"/>
  <c r="G59" i="27"/>
  <c r="G67" i="27"/>
  <c r="G71" i="27"/>
  <c r="C43" i="27"/>
  <c r="C47" i="27"/>
  <c r="C51" i="27"/>
  <c r="C55" i="27"/>
  <c r="C59" i="27"/>
  <c r="C63" i="27"/>
  <c r="C67" i="27"/>
  <c r="C71" i="27"/>
  <c r="AF74" i="27"/>
  <c r="AB74" i="27"/>
  <c r="X74" i="27"/>
  <c r="T74" i="27"/>
  <c r="P74" i="27"/>
  <c r="L74" i="27"/>
  <c r="H74" i="27"/>
  <c r="D74" i="27"/>
  <c r="AC73" i="27"/>
  <c r="U73" i="27"/>
  <c r="Q73" i="27"/>
  <c r="I73" i="27"/>
  <c r="E73" i="27"/>
  <c r="AD72" i="27"/>
  <c r="Z72" i="27"/>
  <c r="U72" i="27"/>
  <c r="P72" i="27"/>
  <c r="K72" i="27"/>
  <c r="E72" i="27"/>
  <c r="Z71" i="27"/>
  <c r="J71" i="27"/>
  <c r="W70" i="27"/>
  <c r="G70" i="27"/>
  <c r="T69" i="27"/>
  <c r="D69" i="27"/>
  <c r="Q68" i="27"/>
  <c r="AA66" i="27"/>
  <c r="K66" i="27"/>
  <c r="X65" i="27"/>
  <c r="H65" i="27"/>
  <c r="U64" i="27"/>
  <c r="E64" i="27"/>
  <c r="X62" i="27"/>
  <c r="P58" i="27"/>
  <c r="J56" i="27"/>
  <c r="Y44" i="27"/>
  <c r="Y48" i="27"/>
  <c r="Y52" i="27"/>
  <c r="Y45" i="27"/>
  <c r="Y49" i="27"/>
  <c r="Y43" i="27"/>
  <c r="Y47" i="27"/>
  <c r="Y51" i="27"/>
  <c r="Y55" i="27"/>
  <c r="Y59" i="27"/>
  <c r="Y46" i="27"/>
  <c r="Y53" i="27"/>
  <c r="Y56" i="27"/>
  <c r="Y60" i="27"/>
  <c r="Y54" i="27"/>
  <c r="Y58" i="27"/>
  <c r="Y62" i="27"/>
  <c r="Y50" i="27"/>
  <c r="Y66" i="27"/>
  <c r="Y70" i="27"/>
  <c r="Y57" i="27"/>
  <c r="Y63" i="27"/>
  <c r="Y67" i="27"/>
  <c r="Y71" i="27"/>
  <c r="Y65" i="27"/>
  <c r="Y69" i="27"/>
  <c r="M44" i="27"/>
  <c r="M48" i="27"/>
  <c r="M52" i="27"/>
  <c r="M45" i="27"/>
  <c r="M49" i="27"/>
  <c r="M53" i="27"/>
  <c r="M43" i="27"/>
  <c r="M47" i="27"/>
  <c r="M51" i="27"/>
  <c r="M55" i="27"/>
  <c r="M59" i="27"/>
  <c r="M56" i="27"/>
  <c r="M60" i="27"/>
  <c r="M50" i="27"/>
  <c r="M58" i="27"/>
  <c r="M62" i="27"/>
  <c r="M46" i="27"/>
  <c r="M66" i="27"/>
  <c r="M70" i="27"/>
  <c r="M54" i="27"/>
  <c r="M63" i="27"/>
  <c r="M67" i="27"/>
  <c r="M71" i="27"/>
  <c r="M61" i="27"/>
  <c r="M65" i="27"/>
  <c r="M69" i="27"/>
  <c r="C49" i="27"/>
  <c r="C61" i="27"/>
  <c r="M64" i="27"/>
  <c r="Y61" i="27"/>
  <c r="M57" i="27"/>
  <c r="AD43" i="27"/>
  <c r="AD47" i="27"/>
  <c r="AD51" i="27"/>
  <c r="AD44" i="27"/>
  <c r="AD48" i="27"/>
  <c r="AD52" i="27"/>
  <c r="AD46" i="27"/>
  <c r="AD50" i="27"/>
  <c r="AD49" i="27"/>
  <c r="AD54" i="27"/>
  <c r="AD58" i="27"/>
  <c r="AD53" i="27"/>
  <c r="AD55" i="27"/>
  <c r="AD59" i="27"/>
  <c r="AD45" i="27"/>
  <c r="AD57" i="27"/>
  <c r="AD61" i="27"/>
  <c r="AD60" i="27"/>
  <c r="AD65" i="27"/>
  <c r="AD69" i="27"/>
  <c r="AD62" i="27"/>
  <c r="AD66" i="27"/>
  <c r="AD70" i="27"/>
  <c r="AD56" i="27"/>
  <c r="AD64" i="27"/>
  <c r="AD68" i="27"/>
  <c r="Z43" i="27"/>
  <c r="Z47" i="27"/>
  <c r="Z51" i="27"/>
  <c r="Z44" i="27"/>
  <c r="Z48" i="27"/>
  <c r="Z52" i="27"/>
  <c r="Z46" i="27"/>
  <c r="Z50" i="27"/>
  <c r="Z54" i="27"/>
  <c r="Z58" i="27"/>
  <c r="Z55" i="27"/>
  <c r="Z59" i="27"/>
  <c r="Z49" i="27"/>
  <c r="Z57" i="27"/>
  <c r="Z61" i="27"/>
  <c r="Z65" i="27"/>
  <c r="Z69" i="27"/>
  <c r="Z66" i="27"/>
  <c r="Z70" i="27"/>
  <c r="Z45" i="27"/>
  <c r="Z60" i="27"/>
  <c r="Z62" i="27"/>
  <c r="Z64" i="27"/>
  <c r="Z68" i="27"/>
  <c r="V43" i="27"/>
  <c r="V47" i="27"/>
  <c r="V51" i="27"/>
  <c r="V44" i="27"/>
  <c r="V48" i="27"/>
  <c r="V52" i="27"/>
  <c r="V46" i="27"/>
  <c r="V50" i="27"/>
  <c r="V54" i="27"/>
  <c r="V58" i="27"/>
  <c r="V45" i="27"/>
  <c r="V55" i="27"/>
  <c r="V59" i="27"/>
  <c r="V53" i="27"/>
  <c r="V57" i="27"/>
  <c r="V61" i="27"/>
  <c r="V65" i="27"/>
  <c r="V69" i="27"/>
  <c r="V56" i="27"/>
  <c r="V62" i="27"/>
  <c r="V66" i="27"/>
  <c r="V70" i="27"/>
  <c r="V64" i="27"/>
  <c r="V68" i="27"/>
  <c r="V72" i="27"/>
  <c r="R43" i="27"/>
  <c r="R47" i="27"/>
  <c r="R51" i="27"/>
  <c r="R44" i="27"/>
  <c r="R48" i="27"/>
  <c r="R52" i="27"/>
  <c r="R46" i="27"/>
  <c r="R50" i="27"/>
  <c r="R54" i="27"/>
  <c r="R45" i="27"/>
  <c r="R58" i="27"/>
  <c r="R62" i="27"/>
  <c r="R49" i="27"/>
  <c r="R55" i="27"/>
  <c r="R59" i="27"/>
  <c r="R57" i="27"/>
  <c r="R61" i="27"/>
  <c r="R56" i="27"/>
  <c r="R65" i="27"/>
  <c r="R69" i="27"/>
  <c r="R53" i="27"/>
  <c r="R60" i="27"/>
  <c r="R66" i="27"/>
  <c r="R70" i="27"/>
  <c r="R64" i="27"/>
  <c r="R68" i="27"/>
  <c r="R72" i="27"/>
  <c r="N43" i="27"/>
  <c r="N47" i="27"/>
  <c r="N51" i="27"/>
  <c r="N44" i="27"/>
  <c r="N48" i="27"/>
  <c r="N52" i="27"/>
  <c r="N46" i="27"/>
  <c r="N50" i="27"/>
  <c r="N54" i="27"/>
  <c r="N49" i="27"/>
  <c r="N58" i="27"/>
  <c r="N62" i="27"/>
  <c r="N53" i="27"/>
  <c r="N55" i="27"/>
  <c r="N59" i="27"/>
  <c r="N45" i="27"/>
  <c r="N57" i="27"/>
  <c r="N61" i="27"/>
  <c r="N60" i="27"/>
  <c r="N65" i="27"/>
  <c r="N69" i="27"/>
  <c r="N66" i="27"/>
  <c r="N70" i="27"/>
  <c r="N56" i="27"/>
  <c r="N64" i="27"/>
  <c r="N68" i="27"/>
  <c r="N72" i="27"/>
  <c r="J43" i="27"/>
  <c r="J47" i="27"/>
  <c r="J51" i="27"/>
  <c r="J44" i="27"/>
  <c r="J48" i="27"/>
  <c r="J52" i="27"/>
  <c r="J46" i="27"/>
  <c r="J50" i="27"/>
  <c r="J54" i="27"/>
  <c r="J53" i="27"/>
  <c r="J58" i="27"/>
  <c r="J62" i="27"/>
  <c r="J55" i="27"/>
  <c r="J59" i="27"/>
  <c r="J49" i="27"/>
  <c r="J57" i="27"/>
  <c r="J61" i="27"/>
  <c r="J65" i="27"/>
  <c r="J69" i="27"/>
  <c r="J66" i="27"/>
  <c r="J70" i="27"/>
  <c r="J60" i="27"/>
  <c r="J63" i="27"/>
  <c r="J64" i="27"/>
  <c r="J68" i="27"/>
  <c r="J72" i="27"/>
  <c r="F43" i="27"/>
  <c r="F47" i="27"/>
  <c r="F51" i="27"/>
  <c r="F44" i="27"/>
  <c r="F48" i="27"/>
  <c r="F52" i="27"/>
  <c r="F46" i="27"/>
  <c r="F50" i="27"/>
  <c r="F54" i="27"/>
  <c r="F58" i="27"/>
  <c r="F62" i="27"/>
  <c r="F45" i="27"/>
  <c r="F55" i="27"/>
  <c r="F59" i="27"/>
  <c r="F53" i="27"/>
  <c r="F57" i="27"/>
  <c r="F61" i="27"/>
  <c r="F63" i="27"/>
  <c r="F65" i="27"/>
  <c r="F69" i="27"/>
  <c r="F49" i="27"/>
  <c r="F56" i="27"/>
  <c r="F66" i="27"/>
  <c r="F70" i="27"/>
  <c r="F64" i="27"/>
  <c r="F68" i="27"/>
  <c r="F72" i="27"/>
  <c r="C44" i="27"/>
  <c r="C48" i="27"/>
  <c r="C52" i="27"/>
  <c r="C56" i="27"/>
  <c r="C60" i="27"/>
  <c r="C64" i="27"/>
  <c r="C68" i="27"/>
  <c r="C72" i="27"/>
  <c r="AE74" i="27"/>
  <c r="AA74" i="27"/>
  <c r="W74" i="27"/>
  <c r="S74" i="27"/>
  <c r="O74" i="27"/>
  <c r="K74" i="27"/>
  <c r="G74" i="27"/>
  <c r="AF73" i="27"/>
  <c r="AB73" i="27"/>
  <c r="T73" i="27"/>
  <c r="P73" i="27"/>
  <c r="L73" i="27"/>
  <c r="D73" i="27"/>
  <c r="AC72" i="27"/>
  <c r="Y72" i="27"/>
  <c r="T72" i="27"/>
  <c r="O72" i="27"/>
  <c r="AF71" i="27"/>
  <c r="V71" i="27"/>
  <c r="F71" i="27"/>
  <c r="S70" i="27"/>
  <c r="AC68" i="27"/>
  <c r="M68" i="27"/>
  <c r="Z67" i="27"/>
  <c r="J67" i="27"/>
  <c r="W66" i="27"/>
  <c r="G66" i="27"/>
  <c r="D65" i="27"/>
  <c r="AD63" i="27"/>
  <c r="N63" i="27"/>
  <c r="F60" i="27"/>
  <c r="W55" i="27"/>
  <c r="AC44" i="27"/>
  <c r="AC48" i="27"/>
  <c r="AC52" i="27"/>
  <c r="AC45" i="27"/>
  <c r="AC49" i="27"/>
  <c r="AC43" i="27"/>
  <c r="AC47" i="27"/>
  <c r="AC51" i="27"/>
  <c r="AC53" i="27"/>
  <c r="AC55" i="27"/>
  <c r="AC59" i="27"/>
  <c r="AC56" i="27"/>
  <c r="AC60" i="27"/>
  <c r="AC50" i="27"/>
  <c r="AC54" i="27"/>
  <c r="AC58" i="27"/>
  <c r="AC62" i="27"/>
  <c r="AC66" i="27"/>
  <c r="AC70" i="27"/>
  <c r="AC46" i="27"/>
  <c r="AC63" i="27"/>
  <c r="AC67" i="27"/>
  <c r="AC71" i="27"/>
  <c r="AC61" i="27"/>
  <c r="AC65" i="27"/>
  <c r="AC69" i="27"/>
  <c r="Q44" i="27"/>
  <c r="Q48" i="27"/>
  <c r="Q52" i="27"/>
  <c r="Q45" i="27"/>
  <c r="Q49" i="27"/>
  <c r="Q53" i="27"/>
  <c r="Q43" i="27"/>
  <c r="Q47" i="27"/>
  <c r="Q51" i="27"/>
  <c r="Q50" i="27"/>
  <c r="Q55" i="27"/>
  <c r="Q59" i="27"/>
  <c r="Q54" i="27"/>
  <c r="Q56" i="27"/>
  <c r="Q60" i="27"/>
  <c r="Q46" i="27"/>
  <c r="Q58" i="27"/>
  <c r="Q62" i="27"/>
  <c r="Q61" i="27"/>
  <c r="Q66" i="27"/>
  <c r="Q70" i="27"/>
  <c r="Q63" i="27"/>
  <c r="Q67" i="27"/>
  <c r="Q71" i="27"/>
  <c r="Q57" i="27"/>
  <c r="Q65" i="27"/>
  <c r="Q69" i="27"/>
  <c r="I44" i="27"/>
  <c r="I48" i="27"/>
  <c r="I52" i="27"/>
  <c r="I45" i="27"/>
  <c r="I49" i="27"/>
  <c r="I53" i="27"/>
  <c r="I43" i="27"/>
  <c r="I47" i="27"/>
  <c r="I51" i="27"/>
  <c r="I55" i="27"/>
  <c r="I59" i="27"/>
  <c r="I46" i="27"/>
  <c r="I56" i="27"/>
  <c r="I60" i="27"/>
  <c r="I54" i="27"/>
  <c r="I58" i="27"/>
  <c r="I62" i="27"/>
  <c r="I66" i="27"/>
  <c r="I70" i="27"/>
  <c r="I57" i="27"/>
  <c r="I67" i="27"/>
  <c r="I71" i="27"/>
  <c r="I50" i="27"/>
  <c r="I65" i="27"/>
  <c r="I69" i="27"/>
  <c r="C45" i="27"/>
  <c r="C57" i="27"/>
  <c r="C65" i="27"/>
  <c r="C73" i="27"/>
  <c r="Y68" i="27"/>
  <c r="AF45" i="27"/>
  <c r="AF49" i="27"/>
  <c r="AF46" i="27"/>
  <c r="AF50" i="27"/>
  <c r="AF44" i="27"/>
  <c r="AF48" i="27"/>
  <c r="AF52" i="27"/>
  <c r="AF56" i="27"/>
  <c r="AF60" i="27"/>
  <c r="AF43" i="27"/>
  <c r="AF57" i="27"/>
  <c r="AF61" i="27"/>
  <c r="AF51" i="27"/>
  <c r="AF55" i="27"/>
  <c r="AF59" i="27"/>
  <c r="AF63" i="27"/>
  <c r="AF67" i="27"/>
  <c r="AF54" i="27"/>
  <c r="AF64" i="27"/>
  <c r="AF68" i="27"/>
  <c r="AF47" i="27"/>
  <c r="AF53" i="27"/>
  <c r="AF66" i="27"/>
  <c r="AF70" i="27"/>
  <c r="AB45" i="27"/>
  <c r="AB49" i="27"/>
  <c r="AB46" i="27"/>
  <c r="AB50" i="27"/>
  <c r="AB44" i="27"/>
  <c r="AB48" i="27"/>
  <c r="AB52" i="27"/>
  <c r="AB43" i="27"/>
  <c r="AB56" i="27"/>
  <c r="AB60" i="27"/>
  <c r="AB47" i="27"/>
  <c r="AB57" i="27"/>
  <c r="AB61" i="27"/>
  <c r="AB53" i="27"/>
  <c r="AB55" i="27"/>
  <c r="AB59" i="27"/>
  <c r="AB54" i="27"/>
  <c r="AB62" i="27"/>
  <c r="AB63" i="27"/>
  <c r="AB67" i="27"/>
  <c r="AB58" i="27"/>
  <c r="AB64" i="27"/>
  <c r="AB68" i="27"/>
  <c r="AB66" i="27"/>
  <c r="AB70" i="27"/>
  <c r="X45" i="27"/>
  <c r="X49" i="27"/>
  <c r="X46" i="27"/>
  <c r="X50" i="27"/>
  <c r="X44" i="27"/>
  <c r="X48" i="27"/>
  <c r="X52" i="27"/>
  <c r="X47" i="27"/>
  <c r="X53" i="27"/>
  <c r="X56" i="27"/>
  <c r="X60" i="27"/>
  <c r="X51" i="27"/>
  <c r="X57" i="27"/>
  <c r="X61" i="27"/>
  <c r="X43" i="27"/>
  <c r="X55" i="27"/>
  <c r="X59" i="27"/>
  <c r="X58" i="27"/>
  <c r="X63" i="27"/>
  <c r="X67" i="27"/>
  <c r="X71" i="27"/>
  <c r="X64" i="27"/>
  <c r="X68" i="27"/>
  <c r="X54" i="27"/>
  <c r="X66" i="27"/>
  <c r="X70" i="27"/>
  <c r="T45" i="27"/>
  <c r="T49" i="27"/>
  <c r="T53" i="27"/>
  <c r="T46" i="27"/>
  <c r="T50" i="27"/>
  <c r="T44" i="27"/>
  <c r="T48" i="27"/>
  <c r="T52" i="27"/>
  <c r="T51" i="27"/>
  <c r="T56" i="27"/>
  <c r="T60" i="27"/>
  <c r="T57" i="27"/>
  <c r="T61" i="27"/>
  <c r="T47" i="27"/>
  <c r="T54" i="27"/>
  <c r="T55" i="27"/>
  <c r="T59" i="27"/>
  <c r="T62" i="27"/>
  <c r="T63" i="27"/>
  <c r="T67" i="27"/>
  <c r="T71" i="27"/>
  <c r="T64" i="27"/>
  <c r="T68" i="27"/>
  <c r="T43" i="27"/>
  <c r="T58" i="27"/>
  <c r="T66" i="27"/>
  <c r="T70" i="27"/>
  <c r="P45" i="27"/>
  <c r="P49" i="27"/>
  <c r="P53" i="27"/>
  <c r="P46" i="27"/>
  <c r="P50" i="27"/>
  <c r="P44" i="27"/>
  <c r="P48" i="27"/>
  <c r="P52" i="27"/>
  <c r="P54" i="27"/>
  <c r="P56" i="27"/>
  <c r="P60" i="27"/>
  <c r="P43" i="27"/>
  <c r="P57" i="27"/>
  <c r="P61" i="27"/>
  <c r="P51" i="27"/>
  <c r="P55" i="27"/>
  <c r="P59" i="27"/>
  <c r="P63" i="27"/>
  <c r="P67" i="27"/>
  <c r="P71" i="27"/>
  <c r="P64" i="27"/>
  <c r="P68" i="27"/>
  <c r="P62" i="27"/>
  <c r="P66" i="27"/>
  <c r="P70" i="27"/>
  <c r="L45" i="27"/>
  <c r="L49" i="27"/>
  <c r="L53" i="27"/>
  <c r="L46" i="27"/>
  <c r="L50" i="27"/>
  <c r="L44" i="27"/>
  <c r="L48" i="27"/>
  <c r="L52" i="27"/>
  <c r="L43" i="27"/>
  <c r="L56" i="27"/>
  <c r="L60" i="27"/>
  <c r="L47" i="27"/>
  <c r="L54" i="27"/>
  <c r="L57" i="27"/>
  <c r="L61" i="27"/>
  <c r="L55" i="27"/>
  <c r="L59" i="27"/>
  <c r="L63" i="27"/>
  <c r="L67" i="27"/>
  <c r="L71" i="27"/>
  <c r="L51" i="27"/>
  <c r="L58" i="27"/>
  <c r="L64" i="27"/>
  <c r="L68" i="27"/>
  <c r="L66" i="27"/>
  <c r="L70" i="27"/>
  <c r="H45" i="27"/>
  <c r="H49" i="27"/>
  <c r="H53" i="27"/>
  <c r="H46" i="27"/>
  <c r="H50" i="27"/>
  <c r="H44" i="27"/>
  <c r="H48" i="27"/>
  <c r="H52" i="27"/>
  <c r="H47" i="27"/>
  <c r="H56" i="27"/>
  <c r="H60" i="27"/>
  <c r="H51" i="27"/>
  <c r="H57" i="27"/>
  <c r="H61" i="27"/>
  <c r="H43" i="27"/>
  <c r="H55" i="27"/>
  <c r="H59" i="27"/>
  <c r="H63" i="27"/>
  <c r="H54" i="27"/>
  <c r="H58" i="27"/>
  <c r="H67" i="27"/>
  <c r="H71" i="27"/>
  <c r="H62" i="27"/>
  <c r="H64" i="27"/>
  <c r="H68" i="27"/>
  <c r="H66" i="27"/>
  <c r="H70" i="27"/>
  <c r="D45" i="27"/>
  <c r="D49" i="27"/>
  <c r="D53" i="27"/>
  <c r="D46" i="27"/>
  <c r="D50" i="27"/>
  <c r="D44" i="27"/>
  <c r="D48" i="27"/>
  <c r="D52" i="27"/>
  <c r="D51" i="27"/>
  <c r="D56" i="27"/>
  <c r="D60" i="27"/>
  <c r="D57" i="27"/>
  <c r="D61" i="27"/>
  <c r="D47" i="27"/>
  <c r="D54" i="27"/>
  <c r="D55" i="27"/>
  <c r="D59" i="27"/>
  <c r="D63" i="27"/>
  <c r="D62" i="27"/>
  <c r="D67" i="27"/>
  <c r="D71" i="27"/>
  <c r="D64" i="27"/>
  <c r="D68" i="27"/>
  <c r="D72" i="27"/>
  <c r="D58" i="27"/>
  <c r="D66" i="27"/>
  <c r="D70" i="27"/>
  <c r="C46" i="27"/>
  <c r="C50" i="27"/>
  <c r="C54" i="27"/>
  <c r="C58" i="27"/>
  <c r="C62" i="27"/>
  <c r="C66" i="27"/>
  <c r="C70" i="27"/>
  <c r="AC74" i="27"/>
  <c r="Y74" i="27"/>
  <c r="U74" i="27"/>
  <c r="Q74" i="27"/>
  <c r="M74" i="27"/>
  <c r="I74" i="27"/>
  <c r="E74" i="27"/>
  <c r="AD73" i="27"/>
  <c r="Z73" i="27"/>
  <c r="V73" i="27"/>
  <c r="R73" i="27"/>
  <c r="N73" i="27"/>
  <c r="J73" i="27"/>
  <c r="F73" i="27"/>
  <c r="AE72" i="27"/>
  <c r="AA72" i="27"/>
  <c r="W72" i="27"/>
  <c r="Q72" i="27"/>
  <c r="L72" i="27"/>
  <c r="G72" i="27"/>
  <c r="AB71" i="27"/>
  <c r="N71" i="27"/>
  <c r="AA70" i="27"/>
  <c r="K70" i="27"/>
  <c r="X69" i="27"/>
  <c r="H69" i="27"/>
  <c r="U68" i="27"/>
  <c r="E68" i="27"/>
  <c r="R67" i="27"/>
  <c r="AE66" i="27"/>
  <c r="O66" i="27"/>
  <c r="AB65" i="27"/>
  <c r="L65" i="27"/>
  <c r="Y64" i="27"/>
  <c r="I64" i="27"/>
  <c r="V63" i="27"/>
  <c r="AF62" i="27"/>
  <c r="I61" i="27"/>
  <c r="AF58" i="27"/>
  <c r="Z56" i="27"/>
  <c r="S54" i="27"/>
  <c r="P47" i="27"/>
  <c r="U44" i="26"/>
  <c r="U48" i="26"/>
  <c r="U52" i="26"/>
  <c r="U56" i="26"/>
  <c r="U43" i="26"/>
  <c r="U47" i="26"/>
  <c r="U51" i="26"/>
  <c r="U55" i="26"/>
  <c r="U59" i="26"/>
  <c r="U46" i="26"/>
  <c r="U50" i="26"/>
  <c r="U54" i="26"/>
  <c r="U58" i="26"/>
  <c r="U45" i="26"/>
  <c r="U49" i="26"/>
  <c r="U53" i="26"/>
  <c r="U57" i="26"/>
  <c r="U61" i="26"/>
  <c r="U65" i="26"/>
  <c r="U69" i="26"/>
  <c r="U73" i="26"/>
  <c r="U60" i="26"/>
  <c r="U64" i="26"/>
  <c r="U68" i="26"/>
  <c r="U72" i="26"/>
  <c r="U76" i="26"/>
  <c r="U63" i="26"/>
  <c r="U67" i="26"/>
  <c r="U71" i="26"/>
  <c r="U75" i="26"/>
  <c r="U62" i="26"/>
  <c r="U66" i="26"/>
  <c r="U70" i="26"/>
  <c r="U74" i="26"/>
  <c r="Q44" i="26"/>
  <c r="Q48" i="26"/>
  <c r="Q52" i="26"/>
  <c r="Q56" i="26"/>
  <c r="Q43" i="26"/>
  <c r="Q47" i="26"/>
  <c r="Q51" i="26"/>
  <c r="Q55" i="26"/>
  <c r="Q59" i="26"/>
  <c r="Q46" i="26"/>
  <c r="Q50" i="26"/>
  <c r="Q54" i="26"/>
  <c r="Q58" i="26"/>
  <c r="Q45" i="26"/>
  <c r="Q49" i="26"/>
  <c r="Q53" i="26"/>
  <c r="Q57" i="26"/>
  <c r="Q60" i="26"/>
  <c r="Q61" i="26"/>
  <c r="Q65" i="26"/>
  <c r="Q69" i="26"/>
  <c r="Q73" i="26"/>
  <c r="Q64" i="26"/>
  <c r="Q68" i="26"/>
  <c r="Q72" i="26"/>
  <c r="Q76" i="26"/>
  <c r="Q63" i="26"/>
  <c r="Q67" i="26"/>
  <c r="Q71" i="26"/>
  <c r="Q75" i="26"/>
  <c r="Q62" i="26"/>
  <c r="Q66" i="26"/>
  <c r="Q70" i="26"/>
  <c r="Q74" i="26"/>
  <c r="M44" i="26"/>
  <c r="M48" i="26"/>
  <c r="M52" i="26"/>
  <c r="M56" i="26"/>
  <c r="M60" i="26"/>
  <c r="M43" i="26"/>
  <c r="M47" i="26"/>
  <c r="M51" i="26"/>
  <c r="M55" i="26"/>
  <c r="M59" i="26"/>
  <c r="M46" i="26"/>
  <c r="M50" i="26"/>
  <c r="M54" i="26"/>
  <c r="M58" i="26"/>
  <c r="M45" i="26"/>
  <c r="M49" i="26"/>
  <c r="M53" i="26"/>
  <c r="M57" i="26"/>
  <c r="M61" i="26"/>
  <c r="M65" i="26"/>
  <c r="M69" i="26"/>
  <c r="M73" i="26"/>
  <c r="M64" i="26"/>
  <c r="M68" i="26"/>
  <c r="M72" i="26"/>
  <c r="M76" i="26"/>
  <c r="M63" i="26"/>
  <c r="M67" i="26"/>
  <c r="M71" i="26"/>
  <c r="M75" i="26"/>
  <c r="M62" i="26"/>
  <c r="M66" i="26"/>
  <c r="M70" i="26"/>
  <c r="M74" i="26"/>
  <c r="I44" i="26"/>
  <c r="I48" i="26"/>
  <c r="I52" i="26"/>
  <c r="I56" i="26"/>
  <c r="I60" i="26"/>
  <c r="I43" i="26"/>
  <c r="I47" i="26"/>
  <c r="I51" i="26"/>
  <c r="I55" i="26"/>
  <c r="I59" i="26"/>
  <c r="I46" i="26"/>
  <c r="I50" i="26"/>
  <c r="I54" i="26"/>
  <c r="I58" i="26"/>
  <c r="I45" i="26"/>
  <c r="I49" i="26"/>
  <c r="I53" i="26"/>
  <c r="I57" i="26"/>
  <c r="I61" i="26"/>
  <c r="I65" i="26"/>
  <c r="I69" i="26"/>
  <c r="I73" i="26"/>
  <c r="I64" i="26"/>
  <c r="I68" i="26"/>
  <c r="I72" i="26"/>
  <c r="I76" i="26"/>
  <c r="I63" i="26"/>
  <c r="I67" i="26"/>
  <c r="I71" i="26"/>
  <c r="I75" i="26"/>
  <c r="I62" i="26"/>
  <c r="I66" i="26"/>
  <c r="I70" i="26"/>
  <c r="I74" i="26"/>
  <c r="E44" i="26"/>
  <c r="E48" i="26"/>
  <c r="E52" i="26"/>
  <c r="E56" i="26"/>
  <c r="E60" i="26"/>
  <c r="E43" i="26"/>
  <c r="E47" i="26"/>
  <c r="E51" i="26"/>
  <c r="E55" i="26"/>
  <c r="E59" i="26"/>
  <c r="E46" i="26"/>
  <c r="E50" i="26"/>
  <c r="E54" i="26"/>
  <c r="E58" i="26"/>
  <c r="E45" i="26"/>
  <c r="E49" i="26"/>
  <c r="E53" i="26"/>
  <c r="E57" i="26"/>
  <c r="E61" i="26"/>
  <c r="E65" i="26"/>
  <c r="E69" i="26"/>
  <c r="E73" i="26"/>
  <c r="E64" i="26"/>
  <c r="E68" i="26"/>
  <c r="E72" i="26"/>
  <c r="E76" i="26"/>
  <c r="E63" i="26"/>
  <c r="E67" i="26"/>
  <c r="E71" i="26"/>
  <c r="E75" i="26"/>
  <c r="E62" i="26"/>
  <c r="E66" i="26"/>
  <c r="E70" i="26"/>
  <c r="E74" i="26"/>
  <c r="C46" i="26"/>
  <c r="C51" i="26"/>
  <c r="T43" i="26"/>
  <c r="T47" i="26"/>
  <c r="T51" i="26"/>
  <c r="T55" i="26"/>
  <c r="T59" i="26"/>
  <c r="T46" i="26"/>
  <c r="T50" i="26"/>
  <c r="T54" i="26"/>
  <c r="T58" i="26"/>
  <c r="T45" i="26"/>
  <c r="T49" i="26"/>
  <c r="T53" i="26"/>
  <c r="T57" i="26"/>
  <c r="T44" i="26"/>
  <c r="T48" i="26"/>
  <c r="T52" i="26"/>
  <c r="T56" i="26"/>
  <c r="T60" i="26"/>
  <c r="T64" i="26"/>
  <c r="T68" i="26"/>
  <c r="T72" i="26"/>
  <c r="T76" i="26"/>
  <c r="T63" i="26"/>
  <c r="T67" i="26"/>
  <c r="T71" i="26"/>
  <c r="T75" i="26"/>
  <c r="T62" i="26"/>
  <c r="T66" i="26"/>
  <c r="T70" i="26"/>
  <c r="T74" i="26"/>
  <c r="T61" i="26"/>
  <c r="T65" i="26"/>
  <c r="T69" i="26"/>
  <c r="T73" i="26"/>
  <c r="P43" i="26"/>
  <c r="P47" i="26"/>
  <c r="P51" i="26"/>
  <c r="P55" i="26"/>
  <c r="P59" i="26"/>
  <c r="P46" i="26"/>
  <c r="P50" i="26"/>
  <c r="P54" i="26"/>
  <c r="P58" i="26"/>
  <c r="P45" i="26"/>
  <c r="P49" i="26"/>
  <c r="P53" i="26"/>
  <c r="P57" i="26"/>
  <c r="P44" i="26"/>
  <c r="P48" i="26"/>
  <c r="P52" i="26"/>
  <c r="P56" i="26"/>
  <c r="P60" i="26"/>
  <c r="P64" i="26"/>
  <c r="P68" i="26"/>
  <c r="P72" i="26"/>
  <c r="P76" i="26"/>
  <c r="P63" i="26"/>
  <c r="P67" i="26"/>
  <c r="P71" i="26"/>
  <c r="P75" i="26"/>
  <c r="P62" i="26"/>
  <c r="P66" i="26"/>
  <c r="P70" i="26"/>
  <c r="P74" i="26"/>
  <c r="P61" i="26"/>
  <c r="P65" i="26"/>
  <c r="P69" i="26"/>
  <c r="P73" i="26"/>
  <c r="L43" i="26"/>
  <c r="L47" i="26"/>
  <c r="L51" i="26"/>
  <c r="L55" i="26"/>
  <c r="L59" i="26"/>
  <c r="L46" i="26"/>
  <c r="L50" i="26"/>
  <c r="L54" i="26"/>
  <c r="L58" i="26"/>
  <c r="L45" i="26"/>
  <c r="L49" i="26"/>
  <c r="L53" i="26"/>
  <c r="L57" i="26"/>
  <c r="L44" i="26"/>
  <c r="L48" i="26"/>
  <c r="L52" i="26"/>
  <c r="L56" i="26"/>
  <c r="L60" i="26"/>
  <c r="L64" i="26"/>
  <c r="L68" i="26"/>
  <c r="L72" i="26"/>
  <c r="L76" i="26"/>
  <c r="L63" i="26"/>
  <c r="L67" i="26"/>
  <c r="L71" i="26"/>
  <c r="L75" i="26"/>
  <c r="L62" i="26"/>
  <c r="L66" i="26"/>
  <c r="L70" i="26"/>
  <c r="L74" i="26"/>
  <c r="L61" i="26"/>
  <c r="L65" i="26"/>
  <c r="L69" i="26"/>
  <c r="L73" i="26"/>
  <c r="H43" i="26"/>
  <c r="H47" i="26"/>
  <c r="H51" i="26"/>
  <c r="H55" i="26"/>
  <c r="H59" i="26"/>
  <c r="H46" i="26"/>
  <c r="H50" i="26"/>
  <c r="H54" i="26"/>
  <c r="H58" i="26"/>
  <c r="H45" i="26"/>
  <c r="H49" i="26"/>
  <c r="H53" i="26"/>
  <c r="H57" i="26"/>
  <c r="H44" i="26"/>
  <c r="H48" i="26"/>
  <c r="H52" i="26"/>
  <c r="H56" i="26"/>
  <c r="H60" i="26"/>
  <c r="H64" i="26"/>
  <c r="H68" i="26"/>
  <c r="H72" i="26"/>
  <c r="H76" i="26"/>
  <c r="H63" i="26"/>
  <c r="H67" i="26"/>
  <c r="H71" i="26"/>
  <c r="H75" i="26"/>
  <c r="H62" i="26"/>
  <c r="H66" i="26"/>
  <c r="H70" i="26"/>
  <c r="H74" i="26"/>
  <c r="H61" i="26"/>
  <c r="H65" i="26"/>
  <c r="H69" i="26"/>
  <c r="H73" i="26"/>
  <c r="D43" i="26"/>
  <c r="D47" i="26"/>
  <c r="D51" i="26"/>
  <c r="D55" i="26"/>
  <c r="D59" i="26"/>
  <c r="D46" i="26"/>
  <c r="D50" i="26"/>
  <c r="D54" i="26"/>
  <c r="D58" i="26"/>
  <c r="D45" i="26"/>
  <c r="D49" i="26"/>
  <c r="D53" i="26"/>
  <c r="D57" i="26"/>
  <c r="D44" i="26"/>
  <c r="D48" i="26"/>
  <c r="D52" i="26"/>
  <c r="D56" i="26"/>
  <c r="D60" i="26"/>
  <c r="D64" i="26"/>
  <c r="D68" i="26"/>
  <c r="D72" i="26"/>
  <c r="D76" i="26"/>
  <c r="D63" i="26"/>
  <c r="D67" i="26"/>
  <c r="D71" i="26"/>
  <c r="D75" i="26"/>
  <c r="D62" i="26"/>
  <c r="D66" i="26"/>
  <c r="D70" i="26"/>
  <c r="D74" i="26"/>
  <c r="D61" i="26"/>
  <c r="D65" i="26"/>
  <c r="D69" i="26"/>
  <c r="D73" i="26"/>
  <c r="C47" i="26"/>
  <c r="C75" i="26"/>
  <c r="C71" i="26"/>
  <c r="C67" i="26"/>
  <c r="C63" i="26"/>
  <c r="C59" i="26"/>
  <c r="C55" i="26"/>
  <c r="C74" i="26"/>
  <c r="C70" i="26"/>
  <c r="C66" i="26"/>
  <c r="C62" i="26"/>
  <c r="C73" i="26"/>
  <c r="C69" i="26"/>
  <c r="C65" i="26"/>
  <c r="C61" i="26"/>
  <c r="C57" i="26"/>
  <c r="C76" i="26"/>
  <c r="C72" i="26"/>
  <c r="C68" i="26"/>
  <c r="C64" i="26"/>
  <c r="C60" i="26"/>
  <c r="C56" i="26"/>
  <c r="C52" i="26"/>
  <c r="C48" i="26"/>
  <c r="C44" i="26"/>
  <c r="S46" i="26"/>
  <c r="S50" i="26"/>
  <c r="S54" i="26"/>
  <c r="S58" i="26"/>
  <c r="S45" i="26"/>
  <c r="S49" i="26"/>
  <c r="S53" i="26"/>
  <c r="S57" i="26"/>
  <c r="S44" i="26"/>
  <c r="S48" i="26"/>
  <c r="S52" i="26"/>
  <c r="S56" i="26"/>
  <c r="S60" i="26"/>
  <c r="S43" i="26"/>
  <c r="S47" i="26"/>
  <c r="S51" i="26"/>
  <c r="S55" i="26"/>
  <c r="S59" i="26"/>
  <c r="S63" i="26"/>
  <c r="S67" i="26"/>
  <c r="S71" i="26"/>
  <c r="S75" i="26"/>
  <c r="S62" i="26"/>
  <c r="S66" i="26"/>
  <c r="S70" i="26"/>
  <c r="S74" i="26"/>
  <c r="S61" i="26"/>
  <c r="S65" i="26"/>
  <c r="S69" i="26"/>
  <c r="S73" i="26"/>
  <c r="S64" i="26"/>
  <c r="S68" i="26"/>
  <c r="S72" i="26"/>
  <c r="S76" i="26"/>
  <c r="O46" i="26"/>
  <c r="O50" i="26"/>
  <c r="O54" i="26"/>
  <c r="O58" i="26"/>
  <c r="O45" i="26"/>
  <c r="O49" i="26"/>
  <c r="O53" i="26"/>
  <c r="O57" i="26"/>
  <c r="O44" i="26"/>
  <c r="O48" i="26"/>
  <c r="O52" i="26"/>
  <c r="O56" i="26"/>
  <c r="O60" i="26"/>
  <c r="O43" i="26"/>
  <c r="O47" i="26"/>
  <c r="O51" i="26"/>
  <c r="O55" i="26"/>
  <c r="O59" i="26"/>
  <c r="O63" i="26"/>
  <c r="O67" i="26"/>
  <c r="O71" i="26"/>
  <c r="O75" i="26"/>
  <c r="O62" i="26"/>
  <c r="O66" i="26"/>
  <c r="O70" i="26"/>
  <c r="O74" i="26"/>
  <c r="O61" i="26"/>
  <c r="O65" i="26"/>
  <c r="O69" i="26"/>
  <c r="O73" i="26"/>
  <c r="O64" i="26"/>
  <c r="O68" i="26"/>
  <c r="O72" i="26"/>
  <c r="O76" i="26"/>
  <c r="K46" i="26"/>
  <c r="K50" i="26"/>
  <c r="K54" i="26"/>
  <c r="K58" i="26"/>
  <c r="K45" i="26"/>
  <c r="K49" i="26"/>
  <c r="K53" i="26"/>
  <c r="K57" i="26"/>
  <c r="K44" i="26"/>
  <c r="K48" i="26"/>
  <c r="K52" i="26"/>
  <c r="K56" i="26"/>
  <c r="K60" i="26"/>
  <c r="K43" i="26"/>
  <c r="K47" i="26"/>
  <c r="K51" i="26"/>
  <c r="K55" i="26"/>
  <c r="K59" i="26"/>
  <c r="K63" i="26"/>
  <c r="K67" i="26"/>
  <c r="K71" i="26"/>
  <c r="K75" i="26"/>
  <c r="K62" i="26"/>
  <c r="K66" i="26"/>
  <c r="K70" i="26"/>
  <c r="K74" i="26"/>
  <c r="K61" i="26"/>
  <c r="K65" i="26"/>
  <c r="K69" i="26"/>
  <c r="K73" i="26"/>
  <c r="K64" i="26"/>
  <c r="K68" i="26"/>
  <c r="K72" i="26"/>
  <c r="K76" i="26"/>
  <c r="G46" i="26"/>
  <c r="G50" i="26"/>
  <c r="G54" i="26"/>
  <c r="G58" i="26"/>
  <c r="G45" i="26"/>
  <c r="G49" i="26"/>
  <c r="G53" i="26"/>
  <c r="G57" i="26"/>
  <c r="G44" i="26"/>
  <c r="G48" i="26"/>
  <c r="G52" i="26"/>
  <c r="G56" i="26"/>
  <c r="G60" i="26"/>
  <c r="G43" i="26"/>
  <c r="G47" i="26"/>
  <c r="G51" i="26"/>
  <c r="G55" i="26"/>
  <c r="G59" i="26"/>
  <c r="G63" i="26"/>
  <c r="G67" i="26"/>
  <c r="G71" i="26"/>
  <c r="G75" i="26"/>
  <c r="G62" i="26"/>
  <c r="G66" i="26"/>
  <c r="G70" i="26"/>
  <c r="G74" i="26"/>
  <c r="G61" i="26"/>
  <c r="G65" i="26"/>
  <c r="G69" i="26"/>
  <c r="G73" i="26"/>
  <c r="G64" i="26"/>
  <c r="G68" i="26"/>
  <c r="G72" i="26"/>
  <c r="G76" i="26"/>
  <c r="C43" i="26"/>
  <c r="C49" i="26"/>
  <c r="C54" i="26"/>
  <c r="V45" i="26"/>
  <c r="V49" i="26"/>
  <c r="V53" i="26"/>
  <c r="V57" i="26"/>
  <c r="V44" i="26"/>
  <c r="V48" i="26"/>
  <c r="V52" i="26"/>
  <c r="V56" i="26"/>
  <c r="V43" i="26"/>
  <c r="V47" i="26"/>
  <c r="V51" i="26"/>
  <c r="V55" i="26"/>
  <c r="V59" i="26"/>
  <c r="V46" i="26"/>
  <c r="V50" i="26"/>
  <c r="V54" i="26"/>
  <c r="V58" i="26"/>
  <c r="V62" i="26"/>
  <c r="V66" i="26"/>
  <c r="V70" i="26"/>
  <c r="V74" i="26"/>
  <c r="V61" i="26"/>
  <c r="V65" i="26"/>
  <c r="V69" i="26"/>
  <c r="V73" i="26"/>
  <c r="V60" i="26"/>
  <c r="V64" i="26"/>
  <c r="V68" i="26"/>
  <c r="V72" i="26"/>
  <c r="V76" i="26"/>
  <c r="V63" i="26"/>
  <c r="V67" i="26"/>
  <c r="V71" i="26"/>
  <c r="V75" i="26"/>
  <c r="R45" i="26"/>
  <c r="R49" i="26"/>
  <c r="R53" i="26"/>
  <c r="R57" i="26"/>
  <c r="R44" i="26"/>
  <c r="R48" i="26"/>
  <c r="R52" i="26"/>
  <c r="R56" i="26"/>
  <c r="R60" i="26"/>
  <c r="R43" i="26"/>
  <c r="R47" i="26"/>
  <c r="R51" i="26"/>
  <c r="R55" i="26"/>
  <c r="R59" i="26"/>
  <c r="R46" i="26"/>
  <c r="R50" i="26"/>
  <c r="R54" i="26"/>
  <c r="R58" i="26"/>
  <c r="R62" i="26"/>
  <c r="R66" i="26"/>
  <c r="R70" i="26"/>
  <c r="R74" i="26"/>
  <c r="R61" i="26"/>
  <c r="R65" i="26"/>
  <c r="R69" i="26"/>
  <c r="R73" i="26"/>
  <c r="R64" i="26"/>
  <c r="R68" i="26"/>
  <c r="R72" i="26"/>
  <c r="R76" i="26"/>
  <c r="R63" i="26"/>
  <c r="R67" i="26"/>
  <c r="R71" i="26"/>
  <c r="R75" i="26"/>
  <c r="N45" i="26"/>
  <c r="N49" i="26"/>
  <c r="N53" i="26"/>
  <c r="N57" i="26"/>
  <c r="N44" i="26"/>
  <c r="N48" i="26"/>
  <c r="N52" i="26"/>
  <c r="N56" i="26"/>
  <c r="N60" i="26"/>
  <c r="N43" i="26"/>
  <c r="N47" i="26"/>
  <c r="N51" i="26"/>
  <c r="N55" i="26"/>
  <c r="N59" i="26"/>
  <c r="N46" i="26"/>
  <c r="N50" i="26"/>
  <c r="N54" i="26"/>
  <c r="N58" i="26"/>
  <c r="N62" i="26"/>
  <c r="N66" i="26"/>
  <c r="N70" i="26"/>
  <c r="N74" i="26"/>
  <c r="N61" i="26"/>
  <c r="N65" i="26"/>
  <c r="N69" i="26"/>
  <c r="N73" i="26"/>
  <c r="N64" i="26"/>
  <c r="N68" i="26"/>
  <c r="N72" i="26"/>
  <c r="N76" i="26"/>
  <c r="N63" i="26"/>
  <c r="N67" i="26"/>
  <c r="N71" i="26"/>
  <c r="N75" i="26"/>
  <c r="J45" i="26"/>
  <c r="J49" i="26"/>
  <c r="J53" i="26"/>
  <c r="J57" i="26"/>
  <c r="J44" i="26"/>
  <c r="J48" i="26"/>
  <c r="J52" i="26"/>
  <c r="J56" i="26"/>
  <c r="J60" i="26"/>
  <c r="J43" i="26"/>
  <c r="J47" i="26"/>
  <c r="J51" i="26"/>
  <c r="J55" i="26"/>
  <c r="J59" i="26"/>
  <c r="J46" i="26"/>
  <c r="J50" i="26"/>
  <c r="J54" i="26"/>
  <c r="J58" i="26"/>
  <c r="J62" i="26"/>
  <c r="J66" i="26"/>
  <c r="J70" i="26"/>
  <c r="J74" i="26"/>
  <c r="J61" i="26"/>
  <c r="J65" i="26"/>
  <c r="J69" i="26"/>
  <c r="J73" i="26"/>
  <c r="J64" i="26"/>
  <c r="J68" i="26"/>
  <c r="J72" i="26"/>
  <c r="J76" i="26"/>
  <c r="J63" i="26"/>
  <c r="J67" i="26"/>
  <c r="J71" i="26"/>
  <c r="J75" i="26"/>
  <c r="F45" i="26"/>
  <c r="F49" i="26"/>
  <c r="F53" i="26"/>
  <c r="F57" i="26"/>
  <c r="F44" i="26"/>
  <c r="F48" i="26"/>
  <c r="F52" i="26"/>
  <c r="F56" i="26"/>
  <c r="F60" i="26"/>
  <c r="F43" i="26"/>
  <c r="F47" i="26"/>
  <c r="F51" i="26"/>
  <c r="F55" i="26"/>
  <c r="F59" i="26"/>
  <c r="F46" i="26"/>
  <c r="F50" i="26"/>
  <c r="F54" i="26"/>
  <c r="F58" i="26"/>
  <c r="F62" i="26"/>
  <c r="F66" i="26"/>
  <c r="F70" i="26"/>
  <c r="F74" i="26"/>
  <c r="F61" i="26"/>
  <c r="F65" i="26"/>
  <c r="F69" i="26"/>
  <c r="F73" i="26"/>
  <c r="F64" i="26"/>
  <c r="F68" i="26"/>
  <c r="F72" i="26"/>
  <c r="F76" i="26"/>
  <c r="F63" i="26"/>
  <c r="F67" i="26"/>
  <c r="F71" i="26"/>
  <c r="F75" i="26"/>
  <c r="C45" i="26"/>
  <c r="C50" i="26"/>
  <c r="C58" i="26"/>
  <c r="AF33" i="19"/>
  <c r="AF34" i="19"/>
  <c r="AF35" i="19"/>
  <c r="AF36" i="19"/>
  <c r="AF37" i="19"/>
  <c r="AF38" i="19"/>
  <c r="AF39" i="19"/>
  <c r="AF40" i="19"/>
  <c r="AF41" i="19"/>
  <c r="AF42" i="19"/>
  <c r="AF43" i="19"/>
  <c r="AF44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X33" i="19"/>
  <c r="X34" i="19"/>
  <c r="X35" i="19"/>
  <c r="X36" i="19"/>
  <c r="X37" i="19"/>
  <c r="X38" i="19"/>
  <c r="X39" i="19"/>
  <c r="X40" i="19"/>
  <c r="X41" i="19"/>
  <c r="X42" i="19"/>
  <c r="X43" i="19"/>
  <c r="X44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C50" i="19"/>
  <c r="C46" i="19"/>
  <c r="C42" i="19"/>
  <c r="C38" i="19"/>
  <c r="D52" i="19"/>
  <c r="D48" i="19"/>
  <c r="D44" i="19"/>
  <c r="D40" i="19"/>
  <c r="D36" i="19"/>
  <c r="AD53" i="19"/>
  <c r="Z53" i="19"/>
  <c r="V53" i="19"/>
  <c r="R53" i="19"/>
  <c r="N53" i="19"/>
  <c r="J53" i="19"/>
  <c r="F53" i="19"/>
  <c r="AD52" i="19"/>
  <c r="Z52" i="19"/>
  <c r="V52" i="19"/>
  <c r="R52" i="19"/>
  <c r="N52" i="19"/>
  <c r="J52" i="19"/>
  <c r="F52" i="19"/>
  <c r="AD51" i="19"/>
  <c r="Z51" i="19"/>
  <c r="V51" i="19"/>
  <c r="R51" i="19"/>
  <c r="N51" i="19"/>
  <c r="J51" i="19"/>
  <c r="F51" i="19"/>
  <c r="AD50" i="19"/>
  <c r="Z50" i="19"/>
  <c r="V50" i="19"/>
  <c r="R50" i="19"/>
  <c r="N50" i="19"/>
  <c r="J50" i="19"/>
  <c r="F50" i="19"/>
  <c r="AD49" i="19"/>
  <c r="Z49" i="19"/>
  <c r="V49" i="19"/>
  <c r="R49" i="19"/>
  <c r="N49" i="19"/>
  <c r="J49" i="19"/>
  <c r="F49" i="19"/>
  <c r="AD48" i="19"/>
  <c r="Z48" i="19"/>
  <c r="V48" i="19"/>
  <c r="R48" i="19"/>
  <c r="N48" i="19"/>
  <c r="J48" i="19"/>
  <c r="F48" i="19"/>
  <c r="AD47" i="19"/>
  <c r="Z47" i="19"/>
  <c r="V47" i="19"/>
  <c r="R47" i="19"/>
  <c r="N47" i="19"/>
  <c r="J47" i="19"/>
  <c r="F47" i="19"/>
  <c r="AD46" i="19"/>
  <c r="Z46" i="19"/>
  <c r="V46" i="19"/>
  <c r="R46" i="19"/>
  <c r="N46" i="19"/>
  <c r="J46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K33" i="19"/>
  <c r="K34" i="19"/>
  <c r="K35" i="19"/>
  <c r="K36" i="19"/>
  <c r="K37" i="19"/>
  <c r="K38" i="19"/>
  <c r="K39" i="19"/>
  <c r="K40" i="19"/>
  <c r="K41" i="19"/>
  <c r="K42" i="19"/>
  <c r="K43" i="19"/>
  <c r="K44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C53" i="19"/>
  <c r="C49" i="19"/>
  <c r="C45" i="19"/>
  <c r="C41" i="19"/>
  <c r="C37" i="19"/>
  <c r="D51" i="19"/>
  <c r="D47" i="19"/>
  <c r="D43" i="19"/>
  <c r="D39" i="19"/>
  <c r="D35" i="19"/>
  <c r="AC53" i="19"/>
  <c r="Y53" i="19"/>
  <c r="U53" i="19"/>
  <c r="Q53" i="19"/>
  <c r="M53" i="19"/>
  <c r="I53" i="19"/>
  <c r="E53" i="19"/>
  <c r="AC52" i="19"/>
  <c r="Y52" i="19"/>
  <c r="U52" i="19"/>
  <c r="Q52" i="19"/>
  <c r="M52" i="19"/>
  <c r="I52" i="19"/>
  <c r="E52" i="19"/>
  <c r="AC51" i="19"/>
  <c r="Y51" i="19"/>
  <c r="U51" i="19"/>
  <c r="Q51" i="19"/>
  <c r="M51" i="19"/>
  <c r="I51" i="19"/>
  <c r="E51" i="19"/>
  <c r="AC50" i="19"/>
  <c r="Y50" i="19"/>
  <c r="U50" i="19"/>
  <c r="Q50" i="19"/>
  <c r="M50" i="19"/>
  <c r="I50" i="19"/>
  <c r="E50" i="19"/>
  <c r="AC49" i="19"/>
  <c r="Y49" i="19"/>
  <c r="U49" i="19"/>
  <c r="Q49" i="19"/>
  <c r="M49" i="19"/>
  <c r="I49" i="19"/>
  <c r="E49" i="19"/>
  <c r="AC48" i="19"/>
  <c r="Y48" i="19"/>
  <c r="U48" i="19"/>
  <c r="Q48" i="19"/>
  <c r="M48" i="19"/>
  <c r="I48" i="19"/>
  <c r="E48" i="19"/>
  <c r="AC47" i="19"/>
  <c r="Y47" i="19"/>
  <c r="U47" i="19"/>
  <c r="Q47" i="19"/>
  <c r="M47" i="19"/>
  <c r="I47" i="19"/>
  <c r="E47" i="19"/>
  <c r="AC46" i="19"/>
  <c r="Y46" i="19"/>
  <c r="U46" i="19"/>
  <c r="Q46" i="19"/>
  <c r="M46" i="19"/>
  <c r="I46" i="19"/>
  <c r="E46" i="19"/>
  <c r="AD33" i="19"/>
  <c r="AD34" i="19"/>
  <c r="AD35" i="19"/>
  <c r="AD36" i="19"/>
  <c r="AD37" i="19"/>
  <c r="AD38" i="19"/>
  <c r="AD39" i="19"/>
  <c r="AD40" i="19"/>
  <c r="AD41" i="19"/>
  <c r="AD42" i="19"/>
  <c r="AD43" i="19"/>
  <c r="AD44" i="19"/>
  <c r="Z33" i="19"/>
  <c r="Z34" i="19"/>
  <c r="Z35" i="19"/>
  <c r="Z36" i="19"/>
  <c r="Z37" i="19"/>
  <c r="Z38" i="19"/>
  <c r="Z39" i="19"/>
  <c r="Z40" i="19"/>
  <c r="Z41" i="19"/>
  <c r="Z42" i="19"/>
  <c r="Z43" i="19"/>
  <c r="Z44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R33" i="19"/>
  <c r="R34" i="19"/>
  <c r="R35" i="19"/>
  <c r="R36" i="19"/>
  <c r="R37" i="19"/>
  <c r="R38" i="19"/>
  <c r="R39" i="19"/>
  <c r="R40" i="19"/>
  <c r="R41" i="19"/>
  <c r="R42" i="19"/>
  <c r="R43" i="19"/>
  <c r="R44" i="19"/>
  <c r="N33" i="19"/>
  <c r="N34" i="19"/>
  <c r="N35" i="19"/>
  <c r="N36" i="19"/>
  <c r="N37" i="19"/>
  <c r="N38" i="19"/>
  <c r="N39" i="19"/>
  <c r="N40" i="19"/>
  <c r="N41" i="19"/>
  <c r="N42" i="19"/>
  <c r="N43" i="19"/>
  <c r="N44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C52" i="19"/>
  <c r="C48" i="19"/>
  <c r="C44" i="19"/>
  <c r="C40" i="19"/>
  <c r="C36" i="19"/>
  <c r="D50" i="19"/>
  <c r="D46" i="19"/>
  <c r="D42" i="19"/>
  <c r="D38" i="19"/>
  <c r="AF53" i="19"/>
  <c r="AB53" i="19"/>
  <c r="X53" i="19"/>
  <c r="T53" i="19"/>
  <c r="P53" i="19"/>
  <c r="L53" i="19"/>
  <c r="H53" i="19"/>
  <c r="AF52" i="19"/>
  <c r="AB52" i="19"/>
  <c r="X52" i="19"/>
  <c r="T52" i="19"/>
  <c r="P52" i="19"/>
  <c r="L52" i="19"/>
  <c r="H52" i="19"/>
  <c r="AF51" i="19"/>
  <c r="AB51" i="19"/>
  <c r="X51" i="19"/>
  <c r="T51" i="19"/>
  <c r="P51" i="19"/>
  <c r="L51" i="19"/>
  <c r="H51" i="19"/>
  <c r="AF50" i="19"/>
  <c r="AB50" i="19"/>
  <c r="X50" i="19"/>
  <c r="T50" i="19"/>
  <c r="P50" i="19"/>
  <c r="L50" i="19"/>
  <c r="H50" i="19"/>
  <c r="AF49" i="19"/>
  <c r="AB49" i="19"/>
  <c r="X49" i="19"/>
  <c r="T49" i="19"/>
  <c r="P49" i="19"/>
  <c r="L49" i="19"/>
  <c r="H49" i="19"/>
  <c r="AF48" i="19"/>
  <c r="AB48" i="19"/>
  <c r="X48" i="19"/>
  <c r="T48" i="19"/>
  <c r="P48" i="19"/>
  <c r="L48" i="19"/>
  <c r="H48" i="19"/>
  <c r="AF47" i="19"/>
  <c r="AB47" i="19"/>
  <c r="X47" i="19"/>
  <c r="T47" i="19"/>
  <c r="P47" i="19"/>
  <c r="L47" i="19"/>
  <c r="H47" i="19"/>
  <c r="AF46" i="19"/>
  <c r="AB46" i="19"/>
  <c r="X46" i="19"/>
  <c r="T46" i="19"/>
  <c r="P46" i="19"/>
  <c r="L46" i="19"/>
  <c r="H46" i="19"/>
  <c r="AF45" i="19"/>
  <c r="AB45" i="19"/>
  <c r="X45" i="19"/>
  <c r="T45" i="19"/>
  <c r="P45" i="19"/>
  <c r="L45" i="19"/>
  <c r="AC33" i="19"/>
  <c r="AC34" i="19"/>
  <c r="AC35" i="19"/>
  <c r="AC36" i="19"/>
  <c r="AC37" i="19"/>
  <c r="AC38" i="19"/>
  <c r="AC39" i="19"/>
  <c r="AC40" i="19"/>
  <c r="AC41" i="19"/>
  <c r="AC42" i="19"/>
  <c r="AC43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Q33" i="19"/>
  <c r="Q34" i="19"/>
  <c r="Q35" i="19"/>
  <c r="Q36" i="19"/>
  <c r="Q37" i="19"/>
  <c r="Q38" i="19"/>
  <c r="Q39" i="19"/>
  <c r="Q40" i="19"/>
  <c r="Q41" i="19"/>
  <c r="Q42" i="19"/>
  <c r="Q43" i="19"/>
  <c r="Q44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I33" i="19"/>
  <c r="I34" i="19"/>
  <c r="I35" i="19"/>
  <c r="I36" i="19"/>
  <c r="I37" i="19"/>
  <c r="I38" i="19"/>
  <c r="I39" i="19"/>
  <c r="I40" i="19"/>
  <c r="I41" i="19"/>
  <c r="I42" i="19"/>
  <c r="I43" i="19"/>
  <c r="I44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C51" i="19"/>
  <c r="C47" i="19"/>
  <c r="C43" i="19"/>
  <c r="C39" i="19"/>
  <c r="D53" i="19"/>
  <c r="D49" i="19"/>
  <c r="D45" i="19"/>
  <c r="D41" i="19"/>
  <c r="D37" i="19"/>
  <c r="AE53" i="19"/>
  <c r="AA53" i="19"/>
  <c r="W53" i="19"/>
  <c r="S53" i="19"/>
  <c r="O53" i="19"/>
  <c r="K53" i="19"/>
  <c r="G53" i="19"/>
  <c r="AE52" i="19"/>
  <c r="AA52" i="19"/>
  <c r="W52" i="19"/>
  <c r="S52" i="19"/>
  <c r="O52" i="19"/>
  <c r="K52" i="19"/>
  <c r="G52" i="19"/>
  <c r="AE51" i="19"/>
  <c r="AA51" i="19"/>
  <c r="W51" i="19"/>
  <c r="S51" i="19"/>
  <c r="O51" i="19"/>
  <c r="K51" i="19"/>
  <c r="G51" i="19"/>
  <c r="AE50" i="19"/>
  <c r="AA50" i="19"/>
  <c r="W50" i="19"/>
  <c r="S50" i="19"/>
  <c r="O50" i="19"/>
  <c r="K50" i="19"/>
  <c r="G50" i="19"/>
  <c r="AE49" i="19"/>
  <c r="AA49" i="19"/>
  <c r="W49" i="19"/>
  <c r="S49" i="19"/>
  <c r="O49" i="19"/>
  <c r="K49" i="19"/>
  <c r="G49" i="19"/>
  <c r="AE48" i="19"/>
  <c r="AA48" i="19"/>
  <c r="W48" i="19"/>
  <c r="S48" i="19"/>
  <c r="O48" i="19"/>
  <c r="K48" i="19"/>
  <c r="G48" i="19"/>
  <c r="AE47" i="19"/>
  <c r="AA47" i="19"/>
  <c r="W47" i="19"/>
  <c r="S47" i="19"/>
  <c r="O47" i="19"/>
  <c r="K47" i="19"/>
  <c r="G47" i="19"/>
  <c r="AE46" i="19"/>
  <c r="AA46" i="19"/>
  <c r="W46" i="19"/>
  <c r="S46" i="19"/>
  <c r="O46" i="19"/>
  <c r="K46" i="19"/>
  <c r="G46" i="19"/>
  <c r="AE45" i="19"/>
  <c r="AA45" i="19"/>
  <c r="W45" i="19"/>
  <c r="S45" i="19"/>
  <c r="O45" i="19"/>
  <c r="K45" i="19"/>
  <c r="AC44" i="19"/>
  <c r="D34" i="19"/>
  <c r="C35" i="19"/>
  <c r="C34" i="19"/>
  <c r="F28" i="18" l="1"/>
  <c r="M28" i="18"/>
</calcChain>
</file>

<file path=xl/sharedStrings.xml><?xml version="1.0" encoding="utf-8"?>
<sst xmlns="http://schemas.openxmlformats.org/spreadsheetml/2006/main" count="1043" uniqueCount="131">
  <si>
    <t>Total general</t>
  </si>
  <si>
    <t>Streptomycetaceae</t>
  </si>
  <si>
    <t>Sanguibacteraceae</t>
  </si>
  <si>
    <t>Ruaniaceae</t>
  </si>
  <si>
    <t>Pseudonocardiaceae</t>
  </si>
  <si>
    <t>Propionibacteriaceae</t>
  </si>
  <si>
    <t>Nocardiopsaceae</t>
  </si>
  <si>
    <t>Nocardioidaceae</t>
  </si>
  <si>
    <t>Nocardiaceae</t>
  </si>
  <si>
    <t>Mycobacteriaceae</t>
  </si>
  <si>
    <t>Micrococcaceae</t>
  </si>
  <si>
    <t>Microbacteriaceae</t>
  </si>
  <si>
    <t>Kineosporiaceae</t>
  </si>
  <si>
    <t>Jonesiaceae</t>
  </si>
  <si>
    <t>Jiangellaceae</t>
  </si>
  <si>
    <t>Intrasporangiaceae</t>
  </si>
  <si>
    <t>Dermatophilaceae</t>
  </si>
  <si>
    <t>Dermacoccaceae</t>
  </si>
  <si>
    <t>Dermabacteraceae</t>
  </si>
  <si>
    <t>Corynebacteriaceae</t>
  </si>
  <si>
    <t>Coriobacteriaceae</t>
  </si>
  <si>
    <t>Cellulomonadaceae</t>
  </si>
  <si>
    <t>Brevibacteriaceae</t>
  </si>
  <si>
    <t>Bogoriellaceae</t>
  </si>
  <si>
    <t>Bifidobacteriaceae</t>
  </si>
  <si>
    <t>Actinomycetaceae</t>
  </si>
  <si>
    <t>RSA I</t>
  </si>
  <si>
    <t>MSP I</t>
  </si>
  <si>
    <t>HHA I</t>
  </si>
  <si>
    <t>ALU I</t>
  </si>
  <si>
    <t>FAMILIA</t>
  </si>
  <si>
    <t xml:space="preserve">RSA I </t>
  </si>
  <si>
    <t xml:space="preserve">MSP I </t>
  </si>
  <si>
    <t xml:space="preserve">HHA I </t>
  </si>
  <si>
    <t xml:space="preserve">ALU I </t>
  </si>
  <si>
    <t>ALU I + HHA I</t>
  </si>
  <si>
    <t xml:space="preserve">ALU I + MSP I </t>
  </si>
  <si>
    <t xml:space="preserve">ALU I + RSA I </t>
  </si>
  <si>
    <t xml:space="preserve">HHA I + MSP I </t>
  </si>
  <si>
    <t xml:space="preserve">HHA I + RSA I </t>
  </si>
  <si>
    <t xml:space="preserve">MSP I + RSA I </t>
  </si>
  <si>
    <t>ALU I + MSP I</t>
  </si>
  <si>
    <t>ALU I + RSA I</t>
  </si>
  <si>
    <t>HHA I + MSP I</t>
  </si>
  <si>
    <t>HHA I + RSA I</t>
  </si>
  <si>
    <t>MSP I + RSA I</t>
  </si>
  <si>
    <t>AHM</t>
  </si>
  <si>
    <t>AHR</t>
  </si>
  <si>
    <t>AMR</t>
  </si>
  <si>
    <t>HMR</t>
  </si>
  <si>
    <t>TRATAMIENTO</t>
  </si>
  <si>
    <t>TOTAL</t>
  </si>
  <si>
    <t xml:space="preserve"> CES-20</t>
  </si>
  <si>
    <t>Aerococcaceae</t>
  </si>
  <si>
    <t>Bacillaceae 1</t>
  </si>
  <si>
    <t>Bacillaceae 2</t>
  </si>
  <si>
    <t>Bacillales_Incertae Sedis XI</t>
  </si>
  <si>
    <t>Bacillales_Incertae Sedis XII</t>
  </si>
  <si>
    <t>Carnobacteriaceae</t>
  </si>
  <si>
    <t>Clostridiaceae 1</t>
  </si>
  <si>
    <t>Clostridiaceae 2</t>
  </si>
  <si>
    <t>Clostridiaceae 3</t>
  </si>
  <si>
    <t>Clostridiaceae 4</t>
  </si>
  <si>
    <t>Clostridiales_Incertae Sedis III</t>
  </si>
  <si>
    <t>Clostridiales_Incertae Sedis IV</t>
  </si>
  <si>
    <t>Clostridiales_Incertae Sedis XI</t>
  </si>
  <si>
    <t>Clostridiales_Incertae Sedis XII</t>
  </si>
  <si>
    <t>Clostridiales_Incertae Sedis XIII</t>
  </si>
  <si>
    <t>Clostridiales_Incertae Sedis XVII</t>
  </si>
  <si>
    <t>Clostridiales_Incertae Sedis XVIII</t>
  </si>
  <si>
    <t>Clostridiales_incertae_sedis</t>
  </si>
  <si>
    <t>Enterococcaceae</t>
  </si>
  <si>
    <t>Erysipelotrichaceae</t>
  </si>
  <si>
    <t>Eubacteriaceae</t>
  </si>
  <si>
    <t>Lachnospiraceae</t>
  </si>
  <si>
    <t>Lactobacillaceae</t>
  </si>
  <si>
    <t>Leuconostocaceae</t>
  </si>
  <si>
    <t>Listeriaceae</t>
  </si>
  <si>
    <t>Paenibacillaceae 1</t>
  </si>
  <si>
    <t>Paenibacillaceae 2</t>
  </si>
  <si>
    <t>Peptococcaceae 1</t>
  </si>
  <si>
    <t>Peptococcaceae 2</t>
  </si>
  <si>
    <t>Peptostreptococcaceae</t>
  </si>
  <si>
    <t>Planococcaceae</t>
  </si>
  <si>
    <t>Ruminococcaceae</t>
  </si>
  <si>
    <t>Staphylococcaceae</t>
  </si>
  <si>
    <t>Streptococcaceae</t>
  </si>
  <si>
    <t>Thermoactinomycetaceae 1</t>
  </si>
  <si>
    <t>Veillonellaceae</t>
  </si>
  <si>
    <t>AH</t>
  </si>
  <si>
    <t>AM</t>
  </si>
  <si>
    <t>AR</t>
  </si>
  <si>
    <t>HM</t>
  </si>
  <si>
    <t>HR</t>
  </si>
  <si>
    <t>MR</t>
  </si>
  <si>
    <t>Aeromonadaceae</t>
  </si>
  <si>
    <t>Alcaligenaceae</t>
  </si>
  <si>
    <t>Bartonellaceae</t>
  </si>
  <si>
    <t>Brucellaceae</t>
  </si>
  <si>
    <t>Burkholderiaceae</t>
  </si>
  <si>
    <t>Caulobacteraceae</t>
  </si>
  <si>
    <t>Comamonadaceae</t>
  </si>
  <si>
    <t>Enterobacteriaceae</t>
  </si>
  <si>
    <t>Legionellaceae</t>
  </si>
  <si>
    <t>Methylobacteriaceae</t>
  </si>
  <si>
    <t>Methylococcaceae</t>
  </si>
  <si>
    <t>Methylophilaceae</t>
  </si>
  <si>
    <t>Neisseriaceae</t>
  </si>
  <si>
    <t>Oxalobacteraceae</t>
  </si>
  <si>
    <t>Pseudomonadaceae</t>
  </si>
  <si>
    <t>Rhizobiaceae</t>
  </si>
  <si>
    <t>Rhodobacteraceae</t>
  </si>
  <si>
    <t>Rhodocyclaceae</t>
  </si>
  <si>
    <t>Shewanellaceae</t>
  </si>
  <si>
    <t>Sphingomonadaceae</t>
  </si>
  <si>
    <t>Succinivibrionaceae</t>
  </si>
  <si>
    <t>Xanthomonadaceae</t>
  </si>
  <si>
    <t xml:space="preserve">Control </t>
  </si>
  <si>
    <t>INULIN</t>
  </si>
  <si>
    <t xml:space="preserve"> FC</t>
  </si>
  <si>
    <t>PTS-O-45</t>
  </si>
  <si>
    <t>PTS-O-90</t>
  </si>
  <si>
    <t>Control</t>
  </si>
  <si>
    <t xml:space="preserve"> INULIN</t>
  </si>
  <si>
    <t>FC</t>
  </si>
  <si>
    <t>PTS-O-40</t>
  </si>
  <si>
    <t xml:space="preserve"> Control</t>
  </si>
  <si>
    <t xml:space="preserve"> PTS-O-45</t>
  </si>
  <si>
    <t xml:space="preserve"> PTS-O-90</t>
  </si>
  <si>
    <t>PTDS-O-45</t>
  </si>
  <si>
    <r>
      <t>DATASET S2</t>
    </r>
    <r>
      <rPr>
        <sz val="12"/>
        <rFont val="Times New Roman"/>
        <family val="1"/>
      </rPr>
      <t>. Number of assignations in the different families for individual enzymes or their combinations.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</si>
</sst>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4" tint="0.79998168889431442"/>
      </patternFill>
    </fill>
    <fill>
      <patternFill patternType="solid">
        <fgColor rgb="FF00B050"/>
        <bgColor theme="4" tint="0.79998168889431442"/>
      </patternFill>
    </fill>
    <fill>
      <patternFill patternType="solid">
        <fgColor theme="6"/>
        <bgColor theme="4" tint="0.79998168889431442"/>
      </patternFill>
    </fill>
    <fill>
      <patternFill patternType="solid">
        <fgColor rgb="FFFF66CC"/>
        <bgColor theme="4" tint="0.79998168889431442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rgb="FFFFC000"/>
        <bgColor theme="4" tint="0.79998168889431442"/>
      </patternFill>
    </fill>
    <fill>
      <patternFill patternType="solid">
        <fgColor rgb="FF92D050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left"/>
    </xf>
    <xf numFmtId="2" fontId="3" fillId="0" borderId="11" xfId="0" applyNumberFormat="1" applyFont="1" applyBorder="1" applyAlignment="1">
      <alignment horizontal="center" vertical="center"/>
    </xf>
    <xf numFmtId="0" fontId="2" fillId="0" borderId="0" xfId="0" applyFont="1"/>
    <xf numFmtId="0" fontId="4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Fill="1"/>
    <xf numFmtId="0" fontId="4" fillId="3" borderId="0" xfId="0" applyFont="1" applyFill="1" applyBorder="1"/>
    <xf numFmtId="0" fontId="4" fillId="2" borderId="1" xfId="0" applyFont="1" applyFill="1" applyBorder="1" applyAlignment="1">
      <alignment horizontal="left"/>
    </xf>
    <xf numFmtId="0" fontId="1" fillId="0" borderId="0" xfId="0" applyFont="1"/>
    <xf numFmtId="0" fontId="4" fillId="3" borderId="1" xfId="0" applyFont="1" applyFill="1" applyBorder="1"/>
    <xf numFmtId="0" fontId="3" fillId="0" borderId="10" xfId="0" applyFont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1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Fill="1"/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8" borderId="6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9" borderId="7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8" borderId="12" xfId="0" applyFont="1" applyFill="1" applyBorder="1" applyAlignment="1">
      <alignment horizontal="center" vertical="center"/>
    </xf>
    <xf numFmtId="0" fontId="4" fillId="8" borderId="13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0" xfId="0" applyFont="1" applyBorder="1"/>
    <xf numFmtId="0" fontId="4" fillId="2" borderId="5" xfId="0" applyNumberFormat="1" applyFont="1" applyFill="1" applyBorder="1" applyAlignment="1">
      <alignment horizontal="center" vertical="center"/>
    </xf>
    <xf numFmtId="0" fontId="4" fillId="2" borderId="14" xfId="0" applyNumberFormat="1" applyFont="1" applyFill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left"/>
    </xf>
    <xf numFmtId="0" fontId="4" fillId="2" borderId="12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/>
    </xf>
    <xf numFmtId="0" fontId="4" fillId="2" borderId="16" xfId="0" applyFont="1" applyFill="1" applyBorder="1"/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left"/>
    </xf>
    <xf numFmtId="0" fontId="4" fillId="2" borderId="17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0" xfId="0" applyFont="1"/>
    <xf numFmtId="0" fontId="4" fillId="2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workbookViewId="0"/>
  </sheetViews>
  <sheetFormatPr baseColWidth="10" defaultRowHeight="14.4" x14ac:dyDescent="0.3"/>
  <cols>
    <col min="1" max="1" width="11.5546875" style="6"/>
    <col min="2" max="2" width="18.44140625" style="6" bestFit="1" customWidth="1"/>
    <col min="3" max="22" width="11.5546875" style="36"/>
    <col min="23" max="23" width="11.5546875" style="6"/>
  </cols>
  <sheetData>
    <row r="1" spans="2:22" ht="15.6" x14ac:dyDescent="0.3">
      <c r="B1" s="44" t="s">
        <v>130</v>
      </c>
    </row>
    <row r="4" spans="2:22" ht="12.6" customHeight="1" x14ac:dyDescent="0.3">
      <c r="B4" s="7"/>
      <c r="C4" s="45" t="s">
        <v>117</v>
      </c>
      <c r="D4" s="46"/>
      <c r="E4" s="46"/>
      <c r="F4" s="47"/>
      <c r="G4" s="48" t="s">
        <v>118</v>
      </c>
      <c r="H4" s="49"/>
      <c r="I4" s="49"/>
      <c r="J4" s="50"/>
      <c r="K4" s="51" t="s">
        <v>119</v>
      </c>
      <c r="L4" s="52"/>
      <c r="M4" s="52"/>
      <c r="N4" s="53"/>
      <c r="O4" s="54" t="s">
        <v>120</v>
      </c>
      <c r="P4" s="55"/>
      <c r="Q4" s="55"/>
      <c r="R4" s="56"/>
      <c r="S4" s="57" t="s">
        <v>121</v>
      </c>
      <c r="T4" s="58"/>
      <c r="U4" s="58"/>
      <c r="V4" s="59"/>
    </row>
    <row r="5" spans="2:22" x14ac:dyDescent="0.3">
      <c r="B5" s="8" t="s">
        <v>30</v>
      </c>
      <c r="C5" s="40" t="s">
        <v>34</v>
      </c>
      <c r="D5" s="40" t="s">
        <v>33</v>
      </c>
      <c r="E5" s="40" t="s">
        <v>32</v>
      </c>
      <c r="F5" s="40" t="s">
        <v>31</v>
      </c>
      <c r="G5" s="40" t="s">
        <v>34</v>
      </c>
      <c r="H5" s="40" t="s">
        <v>33</v>
      </c>
      <c r="I5" s="40" t="s">
        <v>32</v>
      </c>
      <c r="J5" s="40" t="s">
        <v>31</v>
      </c>
      <c r="K5" s="40" t="s">
        <v>34</v>
      </c>
      <c r="L5" s="40" t="s">
        <v>33</v>
      </c>
      <c r="M5" s="40" t="s">
        <v>32</v>
      </c>
      <c r="N5" s="40" t="s">
        <v>31</v>
      </c>
      <c r="O5" s="40" t="s">
        <v>34</v>
      </c>
      <c r="P5" s="40" t="s">
        <v>33</v>
      </c>
      <c r="Q5" s="40" t="s">
        <v>32</v>
      </c>
      <c r="R5" s="40" t="s">
        <v>31</v>
      </c>
      <c r="S5" s="40" t="s">
        <v>34</v>
      </c>
      <c r="T5" s="40" t="s">
        <v>33</v>
      </c>
      <c r="U5" s="40" t="s">
        <v>32</v>
      </c>
      <c r="V5" s="40" t="s">
        <v>31</v>
      </c>
    </row>
    <row r="6" spans="2:22" x14ac:dyDescent="0.3">
      <c r="B6" s="2" t="s">
        <v>25</v>
      </c>
      <c r="C6" s="15">
        <v>31</v>
      </c>
      <c r="D6" s="15">
        <v>22</v>
      </c>
      <c r="E6" s="15">
        <v>96</v>
      </c>
      <c r="F6" s="15">
        <v>1</v>
      </c>
      <c r="G6" s="15">
        <v>19</v>
      </c>
      <c r="H6" s="15">
        <v>23</v>
      </c>
      <c r="I6" s="15">
        <v>10</v>
      </c>
      <c r="J6" s="15">
        <v>0</v>
      </c>
      <c r="K6" s="15">
        <v>33</v>
      </c>
      <c r="L6" s="15">
        <v>19</v>
      </c>
      <c r="M6" s="15">
        <v>94</v>
      </c>
      <c r="N6" s="15">
        <v>1</v>
      </c>
      <c r="O6" s="15">
        <v>46</v>
      </c>
      <c r="P6" s="15">
        <v>22</v>
      </c>
      <c r="Q6" s="15">
        <v>63</v>
      </c>
      <c r="R6" s="15">
        <v>2</v>
      </c>
      <c r="S6" s="15">
        <v>34</v>
      </c>
      <c r="T6" s="15">
        <v>25</v>
      </c>
      <c r="U6" s="15">
        <v>96</v>
      </c>
      <c r="V6" s="15">
        <v>1</v>
      </c>
    </row>
    <row r="7" spans="2:22" s="6" customFormat="1" x14ac:dyDescent="0.3">
      <c r="B7" s="2" t="s">
        <v>24</v>
      </c>
      <c r="C7" s="15">
        <v>25</v>
      </c>
      <c r="D7" s="15">
        <v>214</v>
      </c>
      <c r="E7" s="15">
        <v>52</v>
      </c>
      <c r="F7" s="15">
        <v>172</v>
      </c>
      <c r="G7" s="15">
        <v>15</v>
      </c>
      <c r="H7" s="15">
        <v>239</v>
      </c>
      <c r="I7" s="15">
        <v>66</v>
      </c>
      <c r="J7" s="15">
        <v>244</v>
      </c>
      <c r="K7" s="15">
        <v>9</v>
      </c>
      <c r="L7" s="15">
        <v>315</v>
      </c>
      <c r="M7" s="15">
        <v>46</v>
      </c>
      <c r="N7" s="15">
        <v>208</v>
      </c>
      <c r="O7" s="15">
        <v>16</v>
      </c>
      <c r="P7" s="15">
        <v>180</v>
      </c>
      <c r="Q7" s="15">
        <v>40</v>
      </c>
      <c r="R7" s="15">
        <v>201</v>
      </c>
      <c r="S7" s="15">
        <v>20</v>
      </c>
      <c r="T7" s="15">
        <v>465</v>
      </c>
      <c r="U7" s="15">
        <v>52</v>
      </c>
      <c r="V7" s="15">
        <v>242</v>
      </c>
    </row>
    <row r="8" spans="2:22" x14ac:dyDescent="0.3">
      <c r="B8" s="2" t="s">
        <v>23</v>
      </c>
      <c r="C8" s="15">
        <v>0</v>
      </c>
      <c r="D8" s="15">
        <v>0</v>
      </c>
      <c r="E8" s="15">
        <v>0</v>
      </c>
      <c r="F8" s="15">
        <v>5</v>
      </c>
      <c r="G8" s="15">
        <v>0</v>
      </c>
      <c r="H8" s="15">
        <v>1</v>
      </c>
      <c r="I8" s="15">
        <v>0</v>
      </c>
      <c r="J8" s="15">
        <v>6</v>
      </c>
      <c r="K8" s="15">
        <v>0</v>
      </c>
      <c r="L8" s="15">
        <v>3</v>
      </c>
      <c r="M8" s="15">
        <v>0</v>
      </c>
      <c r="N8" s="15">
        <v>7</v>
      </c>
      <c r="O8" s="15">
        <v>0</v>
      </c>
      <c r="P8" s="15">
        <v>1</v>
      </c>
      <c r="Q8" s="15">
        <v>0</v>
      </c>
      <c r="R8" s="15">
        <v>5</v>
      </c>
      <c r="S8" s="15">
        <v>0</v>
      </c>
      <c r="T8" s="15">
        <v>1</v>
      </c>
      <c r="U8" s="15">
        <v>0</v>
      </c>
      <c r="V8" s="15">
        <v>7</v>
      </c>
    </row>
    <row r="9" spans="2:22" s="6" customFormat="1" x14ac:dyDescent="0.3">
      <c r="B9" s="2" t="s">
        <v>22</v>
      </c>
      <c r="C9" s="15">
        <v>1</v>
      </c>
      <c r="D9" s="15">
        <v>0</v>
      </c>
      <c r="E9" s="15">
        <v>16</v>
      </c>
      <c r="F9" s="15">
        <v>29</v>
      </c>
      <c r="G9" s="15">
        <v>0</v>
      </c>
      <c r="H9" s="15">
        <v>0</v>
      </c>
      <c r="I9" s="15">
        <v>21</v>
      </c>
      <c r="J9" s="15">
        <v>39</v>
      </c>
      <c r="K9" s="15">
        <v>0</v>
      </c>
      <c r="L9" s="15">
        <v>0</v>
      </c>
      <c r="M9" s="15">
        <v>23</v>
      </c>
      <c r="N9" s="15">
        <v>54</v>
      </c>
      <c r="O9" s="15">
        <v>1</v>
      </c>
      <c r="P9" s="15">
        <v>0</v>
      </c>
      <c r="Q9" s="15">
        <v>17</v>
      </c>
      <c r="R9" s="15">
        <v>39</v>
      </c>
      <c r="S9" s="15">
        <v>0</v>
      </c>
      <c r="T9" s="15">
        <v>0</v>
      </c>
      <c r="U9" s="15">
        <v>13</v>
      </c>
      <c r="V9" s="15">
        <v>44</v>
      </c>
    </row>
    <row r="10" spans="2:22" x14ac:dyDescent="0.3">
      <c r="B10" s="2" t="s">
        <v>21</v>
      </c>
      <c r="C10" s="15">
        <v>4</v>
      </c>
      <c r="D10" s="15">
        <v>10</v>
      </c>
      <c r="E10" s="15">
        <v>15</v>
      </c>
      <c r="F10" s="15">
        <v>51</v>
      </c>
      <c r="G10" s="15">
        <v>5</v>
      </c>
      <c r="H10" s="15">
        <v>20</v>
      </c>
      <c r="I10" s="15">
        <v>4</v>
      </c>
      <c r="J10" s="15">
        <v>59</v>
      </c>
      <c r="K10" s="15">
        <v>5</v>
      </c>
      <c r="L10" s="15">
        <v>40</v>
      </c>
      <c r="M10" s="15">
        <v>4</v>
      </c>
      <c r="N10" s="15">
        <v>71</v>
      </c>
      <c r="O10" s="15">
        <v>5</v>
      </c>
      <c r="P10" s="15">
        <v>10</v>
      </c>
      <c r="Q10" s="15">
        <v>4</v>
      </c>
      <c r="R10" s="15">
        <v>48</v>
      </c>
      <c r="S10" s="15">
        <v>5</v>
      </c>
      <c r="T10" s="15">
        <v>37</v>
      </c>
      <c r="U10" s="15">
        <v>4</v>
      </c>
      <c r="V10" s="15">
        <v>60</v>
      </c>
    </row>
    <row r="11" spans="2:22" s="6" customFormat="1" x14ac:dyDescent="0.3">
      <c r="B11" s="2" t="s">
        <v>20</v>
      </c>
      <c r="C11" s="15">
        <v>111</v>
      </c>
      <c r="D11" s="15">
        <v>0</v>
      </c>
      <c r="E11" s="15">
        <v>34</v>
      </c>
      <c r="F11" s="15">
        <v>195</v>
      </c>
      <c r="G11" s="15">
        <v>129</v>
      </c>
      <c r="H11" s="15">
        <v>0</v>
      </c>
      <c r="I11" s="15">
        <v>20</v>
      </c>
      <c r="J11" s="15">
        <v>179</v>
      </c>
      <c r="K11" s="15">
        <v>148</v>
      </c>
      <c r="L11" s="15">
        <v>7</v>
      </c>
      <c r="M11" s="15">
        <v>30</v>
      </c>
      <c r="N11" s="15">
        <v>290</v>
      </c>
      <c r="O11" s="15">
        <v>123</v>
      </c>
      <c r="P11" s="15">
        <v>0</v>
      </c>
      <c r="Q11" s="15">
        <v>41</v>
      </c>
      <c r="R11" s="15">
        <v>230</v>
      </c>
      <c r="S11" s="15">
        <v>136</v>
      </c>
      <c r="T11" s="15">
        <v>182</v>
      </c>
      <c r="U11" s="15">
        <v>27</v>
      </c>
      <c r="V11" s="15">
        <v>247</v>
      </c>
    </row>
    <row r="12" spans="2:22" s="6" customFormat="1" x14ac:dyDescent="0.3">
      <c r="B12" s="2" t="s">
        <v>19</v>
      </c>
      <c r="C12" s="15">
        <v>174</v>
      </c>
      <c r="D12" s="15">
        <v>49</v>
      </c>
      <c r="E12" s="15">
        <v>361</v>
      </c>
      <c r="F12" s="15">
        <v>25</v>
      </c>
      <c r="G12" s="15">
        <v>226</v>
      </c>
      <c r="H12" s="15">
        <v>124</v>
      </c>
      <c r="I12" s="15">
        <v>266</v>
      </c>
      <c r="J12" s="15">
        <v>26</v>
      </c>
      <c r="K12" s="15">
        <v>255</v>
      </c>
      <c r="L12" s="15">
        <v>259</v>
      </c>
      <c r="M12" s="15">
        <v>294</v>
      </c>
      <c r="N12" s="15">
        <v>46</v>
      </c>
      <c r="O12" s="15">
        <v>227</v>
      </c>
      <c r="P12" s="15">
        <v>91</v>
      </c>
      <c r="Q12" s="15">
        <v>238</v>
      </c>
      <c r="R12" s="15">
        <v>38</v>
      </c>
      <c r="S12" s="15">
        <v>227</v>
      </c>
      <c r="T12" s="15">
        <v>3</v>
      </c>
      <c r="U12" s="15">
        <v>294</v>
      </c>
      <c r="V12" s="15">
        <v>43</v>
      </c>
    </row>
    <row r="13" spans="2:22" s="6" customFormat="1" x14ac:dyDescent="0.3">
      <c r="B13" s="2" t="s">
        <v>18</v>
      </c>
      <c r="C13" s="15">
        <v>267</v>
      </c>
      <c r="D13" s="15">
        <v>0</v>
      </c>
      <c r="E13" s="15">
        <v>51</v>
      </c>
      <c r="F13" s="15">
        <v>487</v>
      </c>
      <c r="G13" s="15">
        <v>212</v>
      </c>
      <c r="H13" s="15">
        <v>0</v>
      </c>
      <c r="I13" s="15">
        <v>22</v>
      </c>
      <c r="J13" s="15">
        <v>392</v>
      </c>
      <c r="K13" s="15">
        <v>530</v>
      </c>
      <c r="L13" s="15">
        <v>0</v>
      </c>
      <c r="M13" s="15">
        <v>34</v>
      </c>
      <c r="N13" s="15">
        <v>621</v>
      </c>
      <c r="O13" s="15">
        <v>373</v>
      </c>
      <c r="P13" s="15">
        <v>0</v>
      </c>
      <c r="Q13" s="15">
        <v>31</v>
      </c>
      <c r="R13" s="15">
        <v>541</v>
      </c>
      <c r="S13" s="15">
        <v>159</v>
      </c>
      <c r="T13" s="15">
        <v>0</v>
      </c>
      <c r="U13" s="15">
        <v>29</v>
      </c>
      <c r="V13" s="15">
        <v>554</v>
      </c>
    </row>
    <row r="14" spans="2:22" s="6" customFormat="1" x14ac:dyDescent="0.3">
      <c r="B14" s="2" t="s">
        <v>17</v>
      </c>
      <c r="C14" s="15">
        <v>16</v>
      </c>
      <c r="D14" s="15">
        <v>1</v>
      </c>
      <c r="E14" s="15">
        <v>37</v>
      </c>
      <c r="F14" s="15">
        <v>10</v>
      </c>
      <c r="G14" s="15">
        <v>20</v>
      </c>
      <c r="H14" s="15">
        <v>2</v>
      </c>
      <c r="I14" s="15">
        <v>37</v>
      </c>
      <c r="J14" s="15">
        <v>15</v>
      </c>
      <c r="K14" s="15">
        <v>20</v>
      </c>
      <c r="L14" s="15">
        <v>4</v>
      </c>
      <c r="M14" s="15">
        <v>37</v>
      </c>
      <c r="N14" s="15">
        <v>35</v>
      </c>
      <c r="O14" s="15">
        <v>20</v>
      </c>
      <c r="P14" s="15">
        <v>1</v>
      </c>
      <c r="Q14" s="15">
        <v>24</v>
      </c>
      <c r="R14" s="15">
        <v>20</v>
      </c>
      <c r="S14" s="15">
        <v>20</v>
      </c>
      <c r="T14" s="15">
        <v>4</v>
      </c>
      <c r="U14" s="15">
        <v>33</v>
      </c>
      <c r="V14" s="15">
        <v>20</v>
      </c>
    </row>
    <row r="15" spans="2:22" s="6" customFormat="1" x14ac:dyDescent="0.3">
      <c r="B15" s="2" t="s">
        <v>16</v>
      </c>
      <c r="C15" s="15">
        <v>39</v>
      </c>
      <c r="D15" s="15">
        <v>0</v>
      </c>
      <c r="E15" s="15">
        <v>8</v>
      </c>
      <c r="F15" s="15">
        <v>53</v>
      </c>
      <c r="G15" s="15">
        <v>32</v>
      </c>
      <c r="H15" s="15">
        <v>0</v>
      </c>
      <c r="I15" s="15">
        <v>7</v>
      </c>
      <c r="J15" s="15">
        <v>41</v>
      </c>
      <c r="K15" s="15">
        <v>67</v>
      </c>
      <c r="L15" s="15">
        <v>0</v>
      </c>
      <c r="M15" s="15">
        <v>11</v>
      </c>
      <c r="N15" s="15">
        <v>66</v>
      </c>
      <c r="O15" s="15">
        <v>51</v>
      </c>
      <c r="P15" s="15">
        <v>0</v>
      </c>
      <c r="Q15" s="15">
        <v>6</v>
      </c>
      <c r="R15" s="15">
        <v>58</v>
      </c>
      <c r="S15" s="15">
        <v>29</v>
      </c>
      <c r="T15" s="15">
        <v>0</v>
      </c>
      <c r="U15" s="15">
        <v>11</v>
      </c>
      <c r="V15" s="15">
        <v>59</v>
      </c>
    </row>
    <row r="16" spans="2:22" s="6" customFormat="1" x14ac:dyDescent="0.3">
      <c r="B16" s="2" t="s">
        <v>15</v>
      </c>
      <c r="C16" s="15">
        <v>797</v>
      </c>
      <c r="D16" s="15">
        <v>0</v>
      </c>
      <c r="E16" s="15">
        <v>35</v>
      </c>
      <c r="F16" s="15">
        <v>1308</v>
      </c>
      <c r="G16" s="15">
        <v>635</v>
      </c>
      <c r="H16" s="15">
        <v>3</v>
      </c>
      <c r="I16" s="15">
        <v>42</v>
      </c>
      <c r="J16" s="15">
        <v>995</v>
      </c>
      <c r="K16" s="15">
        <v>1560</v>
      </c>
      <c r="L16" s="15">
        <v>14</v>
      </c>
      <c r="M16" s="15">
        <v>39</v>
      </c>
      <c r="N16" s="15">
        <v>1648</v>
      </c>
      <c r="O16" s="15">
        <v>1098</v>
      </c>
      <c r="P16" s="15">
        <v>5</v>
      </c>
      <c r="Q16" s="15">
        <v>24</v>
      </c>
      <c r="R16" s="15">
        <v>1473</v>
      </c>
      <c r="S16" s="15">
        <v>488</v>
      </c>
      <c r="T16" s="15">
        <v>5</v>
      </c>
      <c r="U16" s="15">
        <v>36</v>
      </c>
      <c r="V16" s="15">
        <v>1484</v>
      </c>
    </row>
    <row r="17" spans="2:22" s="6" customFormat="1" x14ac:dyDescent="0.3">
      <c r="B17" s="2" t="s">
        <v>13</v>
      </c>
      <c r="C17" s="15">
        <v>0</v>
      </c>
      <c r="D17" s="15">
        <v>0</v>
      </c>
      <c r="E17" s="15">
        <v>36</v>
      </c>
      <c r="F17" s="15">
        <v>0</v>
      </c>
      <c r="G17" s="15">
        <v>0</v>
      </c>
      <c r="H17" s="15">
        <v>0</v>
      </c>
      <c r="I17" s="15">
        <v>44</v>
      </c>
      <c r="J17" s="15">
        <v>0</v>
      </c>
      <c r="K17" s="15">
        <v>0</v>
      </c>
      <c r="L17" s="15">
        <v>0</v>
      </c>
      <c r="M17" s="15">
        <v>36</v>
      </c>
      <c r="N17" s="15">
        <v>0</v>
      </c>
      <c r="O17" s="15">
        <v>0</v>
      </c>
      <c r="P17" s="15">
        <v>0</v>
      </c>
      <c r="Q17" s="15">
        <v>33</v>
      </c>
      <c r="R17" s="15">
        <v>0</v>
      </c>
      <c r="S17" s="15">
        <v>0</v>
      </c>
      <c r="T17" s="15">
        <v>0</v>
      </c>
      <c r="U17" s="15">
        <v>37</v>
      </c>
      <c r="V17" s="15">
        <v>0</v>
      </c>
    </row>
    <row r="18" spans="2:22" s="6" customFormat="1" x14ac:dyDescent="0.3">
      <c r="B18" s="2" t="s">
        <v>11</v>
      </c>
      <c r="C18" s="15">
        <v>1842</v>
      </c>
      <c r="D18" s="15">
        <v>28</v>
      </c>
      <c r="E18" s="15">
        <v>503</v>
      </c>
      <c r="F18" s="15">
        <v>1691</v>
      </c>
      <c r="G18" s="15">
        <v>1612</v>
      </c>
      <c r="H18" s="15">
        <v>52</v>
      </c>
      <c r="I18" s="15">
        <v>353</v>
      </c>
      <c r="J18" s="15">
        <v>1692</v>
      </c>
      <c r="K18" s="15">
        <v>2326</v>
      </c>
      <c r="L18" s="15">
        <v>104</v>
      </c>
      <c r="M18" s="15">
        <v>459</v>
      </c>
      <c r="N18" s="15">
        <v>3005</v>
      </c>
      <c r="O18" s="15">
        <v>2074</v>
      </c>
      <c r="P18" s="15">
        <v>40</v>
      </c>
      <c r="Q18" s="15">
        <v>307</v>
      </c>
      <c r="R18" s="15">
        <v>2372</v>
      </c>
      <c r="S18" s="15">
        <v>1377</v>
      </c>
      <c r="T18" s="15">
        <v>98</v>
      </c>
      <c r="U18" s="15">
        <v>472</v>
      </c>
      <c r="V18" s="15">
        <v>2688</v>
      </c>
    </row>
    <row r="19" spans="2:22" s="6" customFormat="1" x14ac:dyDescent="0.3">
      <c r="B19" s="2" t="s">
        <v>10</v>
      </c>
      <c r="C19" s="15">
        <v>119</v>
      </c>
      <c r="D19" s="15">
        <v>61</v>
      </c>
      <c r="E19" s="15">
        <v>284</v>
      </c>
      <c r="F19" s="15">
        <v>826</v>
      </c>
      <c r="G19" s="15">
        <v>133</v>
      </c>
      <c r="H19" s="15">
        <v>79</v>
      </c>
      <c r="I19" s="15">
        <v>207</v>
      </c>
      <c r="J19" s="15">
        <v>831</v>
      </c>
      <c r="K19" s="15">
        <v>176</v>
      </c>
      <c r="L19" s="15">
        <v>172</v>
      </c>
      <c r="M19" s="15">
        <v>219</v>
      </c>
      <c r="N19" s="15">
        <v>1143</v>
      </c>
      <c r="O19" s="15">
        <v>121</v>
      </c>
      <c r="P19" s="15">
        <v>92</v>
      </c>
      <c r="Q19" s="15">
        <v>162</v>
      </c>
      <c r="R19" s="15">
        <v>936</v>
      </c>
      <c r="S19" s="15">
        <v>153</v>
      </c>
      <c r="T19" s="15">
        <v>204</v>
      </c>
      <c r="U19" s="15">
        <v>225</v>
      </c>
      <c r="V19" s="15">
        <v>1093</v>
      </c>
    </row>
    <row r="20" spans="2:22" s="6" customFormat="1" x14ac:dyDescent="0.3">
      <c r="B20" s="2" t="s">
        <v>8</v>
      </c>
      <c r="C20" s="15">
        <v>884</v>
      </c>
      <c r="D20" s="15">
        <v>29</v>
      </c>
      <c r="E20" s="15">
        <v>89</v>
      </c>
      <c r="F20" s="15">
        <v>16</v>
      </c>
      <c r="G20" s="15">
        <v>615</v>
      </c>
      <c r="H20" s="15">
        <v>41</v>
      </c>
      <c r="I20" s="15">
        <v>53</v>
      </c>
      <c r="J20" s="15">
        <v>10</v>
      </c>
      <c r="K20" s="15">
        <v>1658</v>
      </c>
      <c r="L20" s="15">
        <v>295</v>
      </c>
      <c r="M20" s="15">
        <v>173</v>
      </c>
      <c r="N20" s="15">
        <v>25</v>
      </c>
      <c r="O20" s="15">
        <v>1250</v>
      </c>
      <c r="P20" s="15">
        <v>132</v>
      </c>
      <c r="Q20" s="15">
        <v>56</v>
      </c>
      <c r="R20" s="15">
        <v>26</v>
      </c>
      <c r="S20" s="15">
        <v>830</v>
      </c>
      <c r="T20" s="15">
        <v>130</v>
      </c>
      <c r="U20" s="15">
        <v>42</v>
      </c>
      <c r="V20" s="15">
        <v>23</v>
      </c>
    </row>
    <row r="21" spans="2:22" s="6" customFormat="1" x14ac:dyDescent="0.3">
      <c r="B21" s="2" t="s">
        <v>7</v>
      </c>
      <c r="C21" s="15">
        <v>156</v>
      </c>
      <c r="D21" s="15">
        <v>0</v>
      </c>
      <c r="E21" s="15">
        <v>16</v>
      </c>
      <c r="F21" s="15">
        <v>8</v>
      </c>
      <c r="G21" s="15">
        <v>127</v>
      </c>
      <c r="H21" s="15">
        <v>5</v>
      </c>
      <c r="I21" s="15">
        <v>20</v>
      </c>
      <c r="J21" s="15">
        <v>6</v>
      </c>
      <c r="K21" s="15">
        <v>215</v>
      </c>
      <c r="L21" s="15">
        <v>6</v>
      </c>
      <c r="M21" s="15">
        <v>36</v>
      </c>
      <c r="N21" s="15">
        <v>10</v>
      </c>
      <c r="O21" s="15">
        <v>163</v>
      </c>
      <c r="P21" s="15">
        <v>1</v>
      </c>
      <c r="Q21" s="15">
        <v>32</v>
      </c>
      <c r="R21" s="15">
        <v>9</v>
      </c>
      <c r="S21" s="15">
        <v>108</v>
      </c>
      <c r="T21" s="15">
        <v>5</v>
      </c>
      <c r="U21" s="15">
        <v>20</v>
      </c>
      <c r="V21" s="15">
        <v>9</v>
      </c>
    </row>
    <row r="22" spans="2:22" s="6" customFormat="1" x14ac:dyDescent="0.3">
      <c r="B22" s="2" t="s">
        <v>6</v>
      </c>
      <c r="C22" s="15">
        <v>208</v>
      </c>
      <c r="D22" s="15">
        <v>0</v>
      </c>
      <c r="E22" s="15">
        <v>16</v>
      </c>
      <c r="F22" s="15">
        <v>0</v>
      </c>
      <c r="G22" s="15">
        <v>202</v>
      </c>
      <c r="H22" s="15">
        <v>0</v>
      </c>
      <c r="I22" s="15">
        <v>2</v>
      </c>
      <c r="J22" s="15">
        <v>0</v>
      </c>
      <c r="K22" s="15">
        <v>266</v>
      </c>
      <c r="L22" s="15">
        <v>0</v>
      </c>
      <c r="M22" s="15">
        <v>32</v>
      </c>
      <c r="N22" s="15">
        <v>0</v>
      </c>
      <c r="O22" s="15">
        <v>236</v>
      </c>
      <c r="P22" s="15">
        <v>0</v>
      </c>
      <c r="Q22" s="15">
        <v>27</v>
      </c>
      <c r="R22" s="15">
        <v>0</v>
      </c>
      <c r="S22" s="15">
        <v>176</v>
      </c>
      <c r="T22" s="15">
        <v>0</v>
      </c>
      <c r="U22" s="15">
        <v>2</v>
      </c>
      <c r="V22" s="15">
        <v>0</v>
      </c>
    </row>
    <row r="23" spans="2:22" s="6" customFormat="1" x14ac:dyDescent="0.3">
      <c r="B23" s="2" t="s">
        <v>5</v>
      </c>
      <c r="C23" s="15">
        <v>51</v>
      </c>
      <c r="D23" s="15">
        <v>6</v>
      </c>
      <c r="E23" s="15">
        <v>81</v>
      </c>
      <c r="F23" s="15">
        <v>26</v>
      </c>
      <c r="G23" s="15">
        <v>36</v>
      </c>
      <c r="H23" s="15">
        <v>14</v>
      </c>
      <c r="I23" s="15">
        <v>80</v>
      </c>
      <c r="J23" s="15">
        <v>27</v>
      </c>
      <c r="K23" s="15">
        <v>57</v>
      </c>
      <c r="L23" s="15">
        <v>30</v>
      </c>
      <c r="M23" s="15">
        <v>59</v>
      </c>
      <c r="N23" s="15">
        <v>30</v>
      </c>
      <c r="O23" s="15">
        <v>47</v>
      </c>
      <c r="P23" s="15">
        <v>8</v>
      </c>
      <c r="Q23" s="15">
        <v>61</v>
      </c>
      <c r="R23" s="15">
        <v>25</v>
      </c>
      <c r="S23" s="15">
        <v>40</v>
      </c>
      <c r="T23" s="15">
        <v>22</v>
      </c>
      <c r="U23" s="15">
        <v>52</v>
      </c>
      <c r="V23" s="15">
        <v>27</v>
      </c>
    </row>
    <row r="24" spans="2:22" s="6" customFormat="1" x14ac:dyDescent="0.3">
      <c r="B24" s="2" t="s">
        <v>4</v>
      </c>
      <c r="C24" s="15">
        <v>566</v>
      </c>
      <c r="D24" s="15">
        <v>63</v>
      </c>
      <c r="E24" s="15">
        <v>86</v>
      </c>
      <c r="F24" s="15">
        <v>130</v>
      </c>
      <c r="G24" s="15">
        <v>468</v>
      </c>
      <c r="H24" s="15">
        <v>49</v>
      </c>
      <c r="I24" s="15">
        <v>5</v>
      </c>
      <c r="J24" s="15">
        <v>128</v>
      </c>
      <c r="K24" s="15">
        <v>790</v>
      </c>
      <c r="L24" s="15">
        <v>171</v>
      </c>
      <c r="M24" s="15">
        <v>82</v>
      </c>
      <c r="N24" s="15">
        <v>133</v>
      </c>
      <c r="O24" s="15">
        <v>632</v>
      </c>
      <c r="P24" s="15">
        <v>82</v>
      </c>
      <c r="Q24" s="15">
        <v>66</v>
      </c>
      <c r="R24" s="15">
        <v>146</v>
      </c>
      <c r="S24" s="15">
        <v>454</v>
      </c>
      <c r="T24" s="15">
        <v>102</v>
      </c>
      <c r="U24" s="15">
        <v>55</v>
      </c>
      <c r="V24" s="15">
        <v>162</v>
      </c>
    </row>
    <row r="25" spans="2:22" s="6" customFormat="1" x14ac:dyDescent="0.3">
      <c r="B25" s="2" t="s">
        <v>3</v>
      </c>
      <c r="C25" s="15">
        <v>0</v>
      </c>
      <c r="D25" s="15">
        <v>0</v>
      </c>
      <c r="E25" s="15">
        <v>4</v>
      </c>
      <c r="F25" s="15">
        <v>10</v>
      </c>
      <c r="G25" s="15">
        <v>0</v>
      </c>
      <c r="H25" s="15">
        <v>0</v>
      </c>
      <c r="I25" s="15">
        <v>1</v>
      </c>
      <c r="J25" s="15">
        <v>9</v>
      </c>
      <c r="K25" s="15">
        <v>0</v>
      </c>
      <c r="L25" s="15">
        <v>0</v>
      </c>
      <c r="M25" s="15">
        <v>7</v>
      </c>
      <c r="N25" s="15">
        <v>17</v>
      </c>
      <c r="O25" s="15">
        <v>0</v>
      </c>
      <c r="P25" s="15">
        <v>0</v>
      </c>
      <c r="Q25" s="15">
        <v>5</v>
      </c>
      <c r="R25" s="15">
        <v>13</v>
      </c>
      <c r="S25" s="15">
        <v>0</v>
      </c>
      <c r="T25" s="15">
        <v>0</v>
      </c>
      <c r="U25" s="15">
        <v>6</v>
      </c>
      <c r="V25" s="15">
        <v>13</v>
      </c>
    </row>
    <row r="26" spans="2:22" s="6" customFormat="1" x14ac:dyDescent="0.3">
      <c r="B26" s="2" t="s">
        <v>2</v>
      </c>
      <c r="C26" s="15">
        <v>0</v>
      </c>
      <c r="D26" s="15">
        <v>0</v>
      </c>
      <c r="E26" s="15">
        <v>0</v>
      </c>
      <c r="F26" s="15">
        <v>32</v>
      </c>
      <c r="G26" s="15">
        <v>0</v>
      </c>
      <c r="H26" s="15">
        <v>0</v>
      </c>
      <c r="I26" s="15">
        <v>0</v>
      </c>
      <c r="J26" s="15">
        <v>40</v>
      </c>
      <c r="K26" s="15">
        <v>0</v>
      </c>
      <c r="L26" s="15">
        <v>0</v>
      </c>
      <c r="M26" s="15">
        <v>0</v>
      </c>
      <c r="N26" s="15">
        <v>48</v>
      </c>
      <c r="O26" s="15">
        <v>0</v>
      </c>
      <c r="P26" s="15">
        <v>0</v>
      </c>
      <c r="Q26" s="15">
        <v>0</v>
      </c>
      <c r="R26" s="15">
        <v>32</v>
      </c>
      <c r="S26" s="15">
        <v>0</v>
      </c>
      <c r="T26" s="15">
        <v>0</v>
      </c>
      <c r="U26" s="15">
        <v>0</v>
      </c>
      <c r="V26" s="15">
        <v>40</v>
      </c>
    </row>
    <row r="27" spans="2:22" s="6" customFormat="1" x14ac:dyDescent="0.3">
      <c r="B27" s="2" t="s">
        <v>1</v>
      </c>
      <c r="C27" s="15">
        <v>534</v>
      </c>
      <c r="D27" s="15">
        <v>53</v>
      </c>
      <c r="E27" s="15">
        <v>165</v>
      </c>
      <c r="F27" s="15">
        <v>3919</v>
      </c>
      <c r="G27" s="15">
        <v>138</v>
      </c>
      <c r="H27" s="15">
        <v>460</v>
      </c>
      <c r="I27" s="15">
        <v>2</v>
      </c>
      <c r="J27" s="15">
        <v>2951</v>
      </c>
      <c r="K27" s="15">
        <v>186</v>
      </c>
      <c r="L27" s="15">
        <v>222</v>
      </c>
      <c r="M27" s="15">
        <v>572</v>
      </c>
      <c r="N27" s="15">
        <v>4833</v>
      </c>
      <c r="O27" s="15">
        <v>105</v>
      </c>
      <c r="P27" s="15">
        <v>93</v>
      </c>
      <c r="Q27" s="15">
        <v>221</v>
      </c>
      <c r="R27" s="15">
        <v>4403</v>
      </c>
      <c r="S27" s="15">
        <v>157</v>
      </c>
      <c r="T27" s="15">
        <v>1099</v>
      </c>
      <c r="U27" s="15">
        <v>169</v>
      </c>
      <c r="V27" s="15">
        <v>4430</v>
      </c>
    </row>
    <row r="28" spans="2:22" s="6" customFormat="1" x14ac:dyDescent="0.3">
      <c r="B28" s="9" t="s">
        <v>0</v>
      </c>
      <c r="C28" s="5">
        <f t="shared" ref="C28:V28" si="0">SUM(C6:C27)</f>
        <v>5825</v>
      </c>
      <c r="D28" s="5">
        <f t="shared" si="0"/>
        <v>536</v>
      </c>
      <c r="E28" s="5">
        <f t="shared" si="0"/>
        <v>1985</v>
      </c>
      <c r="F28" s="5">
        <f t="shared" si="0"/>
        <v>8994</v>
      </c>
      <c r="G28" s="5">
        <f t="shared" si="0"/>
        <v>4624</v>
      </c>
      <c r="H28" s="5">
        <f t="shared" si="0"/>
        <v>1112</v>
      </c>
      <c r="I28" s="5">
        <f t="shared" si="0"/>
        <v>1262</v>
      </c>
      <c r="J28" s="5">
        <f t="shared" si="0"/>
        <v>7690</v>
      </c>
      <c r="K28" s="5">
        <f t="shared" si="0"/>
        <v>8301</v>
      </c>
      <c r="L28" s="5">
        <f t="shared" si="0"/>
        <v>1661</v>
      </c>
      <c r="M28" s="5">
        <f t="shared" si="0"/>
        <v>2287</v>
      </c>
      <c r="N28" s="5">
        <f t="shared" si="0"/>
        <v>12291</v>
      </c>
      <c r="O28" s="5">
        <f t="shared" si="0"/>
        <v>6588</v>
      </c>
      <c r="P28" s="5">
        <f t="shared" si="0"/>
        <v>758</v>
      </c>
      <c r="Q28" s="5">
        <f t="shared" si="0"/>
        <v>1458</v>
      </c>
      <c r="R28" s="5">
        <f t="shared" si="0"/>
        <v>10617</v>
      </c>
      <c r="S28" s="5">
        <f t="shared" si="0"/>
        <v>4413</v>
      </c>
      <c r="T28" s="5">
        <f t="shared" si="0"/>
        <v>2382</v>
      </c>
      <c r="U28" s="5">
        <f t="shared" si="0"/>
        <v>1675</v>
      </c>
      <c r="V28" s="5">
        <f t="shared" si="0"/>
        <v>11246</v>
      </c>
    </row>
    <row r="32" spans="2:22" x14ac:dyDescent="0.3">
      <c r="B32" s="7"/>
      <c r="C32" s="45" t="s">
        <v>117</v>
      </c>
      <c r="D32" s="46"/>
      <c r="E32" s="46"/>
      <c r="F32" s="47"/>
      <c r="G32" s="48" t="s">
        <v>118</v>
      </c>
      <c r="H32" s="49"/>
      <c r="I32" s="49"/>
      <c r="J32" s="50"/>
      <c r="K32" s="51" t="s">
        <v>124</v>
      </c>
      <c r="L32" s="52"/>
      <c r="M32" s="52"/>
      <c r="N32" s="53"/>
      <c r="O32" s="54" t="s">
        <v>125</v>
      </c>
      <c r="P32" s="55"/>
      <c r="Q32" s="55"/>
      <c r="R32" s="56"/>
      <c r="S32" s="57" t="s">
        <v>121</v>
      </c>
      <c r="T32" s="58"/>
      <c r="U32" s="58"/>
      <c r="V32" s="59"/>
    </row>
    <row r="33" spans="2:22" x14ac:dyDescent="0.3">
      <c r="B33" s="8" t="s">
        <v>30</v>
      </c>
      <c r="C33" s="40" t="s">
        <v>29</v>
      </c>
      <c r="D33" s="40" t="s">
        <v>28</v>
      </c>
      <c r="E33" s="40" t="s">
        <v>27</v>
      </c>
      <c r="F33" s="40" t="s">
        <v>26</v>
      </c>
      <c r="G33" s="40" t="s">
        <v>29</v>
      </c>
      <c r="H33" s="40" t="s">
        <v>28</v>
      </c>
      <c r="I33" s="40" t="s">
        <v>27</v>
      </c>
      <c r="J33" s="40" t="s">
        <v>26</v>
      </c>
      <c r="K33" s="40" t="s">
        <v>29</v>
      </c>
      <c r="L33" s="40" t="s">
        <v>28</v>
      </c>
      <c r="M33" s="40" t="s">
        <v>27</v>
      </c>
      <c r="N33" s="40" t="s">
        <v>26</v>
      </c>
      <c r="O33" s="40" t="s">
        <v>29</v>
      </c>
      <c r="P33" s="40" t="s">
        <v>28</v>
      </c>
      <c r="Q33" s="40" t="s">
        <v>27</v>
      </c>
      <c r="R33" s="40" t="s">
        <v>26</v>
      </c>
      <c r="S33" s="40" t="s">
        <v>29</v>
      </c>
      <c r="T33" s="40" t="s">
        <v>28</v>
      </c>
      <c r="U33" s="40" t="s">
        <v>27</v>
      </c>
      <c r="V33" s="40" t="s">
        <v>26</v>
      </c>
    </row>
    <row r="34" spans="2:22" x14ac:dyDescent="0.3">
      <c r="B34" s="2" t="s">
        <v>25</v>
      </c>
      <c r="C34" s="60">
        <f t="shared" ref="C34:C39" si="1">(C6/5714)*100</f>
        <v>0.54252712635631783</v>
      </c>
      <c r="D34" s="60">
        <f>(D6/536)*100</f>
        <v>4.1044776119402986</v>
      </c>
      <c r="E34" s="60">
        <f>(E6/1951)*100</f>
        <v>4.9205535622757566</v>
      </c>
      <c r="F34" s="60">
        <f>(F6/8799)*100</f>
        <v>1.1364927832708262E-2</v>
      </c>
      <c r="G34" s="60">
        <f>(G6/4495)*100</f>
        <v>0.42269187986651829</v>
      </c>
      <c r="H34" s="60">
        <f>(H6/1112)*100</f>
        <v>2.0683453237410072</v>
      </c>
      <c r="I34" s="60">
        <f>(I6/1242)*100</f>
        <v>0.80515297906602246</v>
      </c>
      <c r="J34" s="60">
        <f>(J6/7511)*100</f>
        <v>0</v>
      </c>
      <c r="K34" s="60">
        <f>(K6/8153)*100</f>
        <v>0.40475898442291181</v>
      </c>
      <c r="L34" s="60">
        <f>(L6/1654)*100</f>
        <v>1.1487303506650544</v>
      </c>
      <c r="M34" s="60">
        <f>(M6/2257)*100</f>
        <v>4.1648205582631812</v>
      </c>
      <c r="N34" s="60">
        <f>(N6/12001)*100</f>
        <v>8.3326389467544386E-3</v>
      </c>
      <c r="O34" s="60">
        <f>(O6/6465)*100</f>
        <v>0.71152358855375097</v>
      </c>
      <c r="P34" s="60">
        <f>(P6/758)*100</f>
        <v>2.9023746701846966</v>
      </c>
      <c r="Q34" s="60">
        <f>(Q6/1417)*100</f>
        <v>4.4460127028934373</v>
      </c>
      <c r="R34" s="60">
        <f>(R6/10387)*100</f>
        <v>1.925483777799172E-2</v>
      </c>
      <c r="S34" s="60">
        <f>(S6/4277)*100</f>
        <v>0.79494973111994394</v>
      </c>
      <c r="T34" s="60">
        <f>(T6/2200)*100</f>
        <v>1.1363636363636365</v>
      </c>
      <c r="U34" s="60">
        <f>(U6/1648)*100</f>
        <v>5.825242718446602</v>
      </c>
      <c r="V34" s="60">
        <f>(V6/10999)*100</f>
        <v>9.0917356123283929E-3</v>
      </c>
    </row>
    <row r="35" spans="2:22" x14ac:dyDescent="0.3">
      <c r="B35" s="2" t="s">
        <v>24</v>
      </c>
      <c r="C35" s="60">
        <f t="shared" si="1"/>
        <v>0.43752187609380472</v>
      </c>
      <c r="D35" s="60">
        <f>(D7/536)*100</f>
        <v>39.925373134328353</v>
      </c>
      <c r="E35" s="60">
        <f>(E7/1951)*100</f>
        <v>2.6652998462327009</v>
      </c>
      <c r="F35" s="60">
        <f>(F7/8799)*100</f>
        <v>1.954767587225821</v>
      </c>
      <c r="G35" s="60">
        <f>(G7/4495)*100</f>
        <v>0.33370411568409347</v>
      </c>
      <c r="H35" s="60">
        <f>(H7/1112)*100</f>
        <v>21.492805755395683</v>
      </c>
      <c r="I35" s="60">
        <f>(I7/1242)*100</f>
        <v>5.3140096618357484</v>
      </c>
      <c r="J35" s="60">
        <f>(J7/7511)*100</f>
        <v>3.2485687658101456</v>
      </c>
      <c r="K35" s="60">
        <f>(K7/8153)*100</f>
        <v>0.1103888139335214</v>
      </c>
      <c r="L35" s="60">
        <f>(L7/1654)*100</f>
        <v>19.044740024183795</v>
      </c>
      <c r="M35" s="60">
        <f>(M7/2257)*100</f>
        <v>2.03810367744794</v>
      </c>
      <c r="N35" s="60">
        <f>(N7/12001)*100</f>
        <v>1.7331889009249228</v>
      </c>
      <c r="O35" s="60">
        <f>(O7/6465)*100</f>
        <v>0.24748646558391338</v>
      </c>
      <c r="P35" s="60">
        <f>(P7/758)*100</f>
        <v>23.746701846965699</v>
      </c>
      <c r="Q35" s="60">
        <f>(Q7/1417)*100</f>
        <v>2.8228652081863093</v>
      </c>
      <c r="R35" s="60">
        <f>(R7/10387)*100</f>
        <v>1.935111196688168</v>
      </c>
      <c r="S35" s="60">
        <f>(S7/4277)*100</f>
        <v>0.46761748889408461</v>
      </c>
      <c r="T35" s="60">
        <f>(T7/2200)*100</f>
        <v>21.136363636363637</v>
      </c>
      <c r="U35" s="60">
        <f>(U7/1648)*100</f>
        <v>3.1553398058252426</v>
      </c>
      <c r="V35" s="60">
        <f>(V7/10999)*100</f>
        <v>2.2002000181834713</v>
      </c>
    </row>
    <row r="36" spans="2:22" x14ac:dyDescent="0.3">
      <c r="B36" s="2" t="s">
        <v>23</v>
      </c>
      <c r="C36" s="60">
        <f t="shared" si="1"/>
        <v>0</v>
      </c>
      <c r="D36" s="60">
        <f>(D8/536)*100</f>
        <v>0</v>
      </c>
      <c r="E36" s="60">
        <f>(E8/1951)*100</f>
        <v>0</v>
      </c>
      <c r="F36" s="60">
        <f>(F8/8799)*100</f>
        <v>5.6824639163541316E-2</v>
      </c>
      <c r="G36" s="60">
        <f>(G8/4495)*100</f>
        <v>0</v>
      </c>
      <c r="H36" s="60">
        <f>(H8/1112)*100</f>
        <v>8.9928057553956844E-2</v>
      </c>
      <c r="I36" s="60">
        <f>(I8/1242)*100</f>
        <v>0</v>
      </c>
      <c r="J36" s="60">
        <f>(J8/7511)*100</f>
        <v>7.9882838503528161E-2</v>
      </c>
      <c r="K36" s="60">
        <f>(K8/8153)*100</f>
        <v>0</v>
      </c>
      <c r="L36" s="60">
        <f>(L8/1654)*100</f>
        <v>0.18137847642079807</v>
      </c>
      <c r="M36" s="60">
        <f>(M8/2257)*100</f>
        <v>0</v>
      </c>
      <c r="N36" s="60">
        <f>(N8/12001)*100</f>
        <v>5.8328472627281053E-2</v>
      </c>
      <c r="O36" s="60">
        <f>(O8/6465)*100</f>
        <v>0</v>
      </c>
      <c r="P36" s="60">
        <f>(P8/758)*100</f>
        <v>0.13192612137203166</v>
      </c>
      <c r="Q36" s="60">
        <f>(Q8/1417)*100</f>
        <v>0</v>
      </c>
      <c r="R36" s="60">
        <f>(R8/10387)*100</f>
        <v>4.8137094444979302E-2</v>
      </c>
      <c r="S36" s="60">
        <f>(S8/4277)*100</f>
        <v>0</v>
      </c>
      <c r="T36" s="60">
        <f>(T8/2200)*100</f>
        <v>4.5454545454545456E-2</v>
      </c>
      <c r="U36" s="60">
        <f>(U8/1648)*100</f>
        <v>0</v>
      </c>
      <c r="V36" s="60">
        <f>(V8/10999)*100</f>
        <v>6.3642149286298758E-2</v>
      </c>
    </row>
    <row r="37" spans="2:22" x14ac:dyDescent="0.3">
      <c r="B37" s="2" t="s">
        <v>22</v>
      </c>
      <c r="C37" s="60">
        <f t="shared" si="1"/>
        <v>1.7500875043752188E-2</v>
      </c>
      <c r="D37" s="60">
        <f>(D9/536)*100</f>
        <v>0</v>
      </c>
      <c r="E37" s="60">
        <f>(E9/1951)*100</f>
        <v>0.82009226037929261</v>
      </c>
      <c r="F37" s="60">
        <f>(F9/8799)*100</f>
        <v>0.32958290714853961</v>
      </c>
      <c r="G37" s="60">
        <f>(G9/4495)*100</f>
        <v>0</v>
      </c>
      <c r="H37" s="60">
        <f>(H9/1112)*100</f>
        <v>0</v>
      </c>
      <c r="I37" s="60">
        <f>(I9/1242)*100</f>
        <v>1.6908212560386473</v>
      </c>
      <c r="J37" s="60">
        <f>(J9/7511)*100</f>
        <v>0.51923845027293303</v>
      </c>
      <c r="K37" s="60">
        <f>(K9/8153)*100</f>
        <v>0</v>
      </c>
      <c r="L37" s="60">
        <f>(L9/1654)*100</f>
        <v>0</v>
      </c>
      <c r="M37" s="60">
        <f>(M9/2257)*100</f>
        <v>1.01905183872397</v>
      </c>
      <c r="N37" s="60">
        <f>(N9/12001)*100</f>
        <v>0.44996250312473962</v>
      </c>
      <c r="O37" s="60">
        <f>(O9/6465)*100</f>
        <v>1.5467904098994586E-2</v>
      </c>
      <c r="P37" s="60">
        <f>(P9/758)*100</f>
        <v>0</v>
      </c>
      <c r="Q37" s="60">
        <f>(Q9/1417)*100</f>
        <v>1.1997177134791814</v>
      </c>
      <c r="R37" s="60">
        <f>(R9/10387)*100</f>
        <v>0.37546933667083854</v>
      </c>
      <c r="S37" s="60">
        <f>(S9/4277)*100</f>
        <v>0</v>
      </c>
      <c r="T37" s="60">
        <f>(T9/2200)*100</f>
        <v>0</v>
      </c>
      <c r="U37" s="60">
        <f>(U9/1648)*100</f>
        <v>0.78883495145631066</v>
      </c>
      <c r="V37" s="60">
        <f>(V9/10999)*100</f>
        <v>0.40003636694244932</v>
      </c>
    </row>
    <row r="38" spans="2:22" x14ac:dyDescent="0.3">
      <c r="B38" s="2" t="s">
        <v>21</v>
      </c>
      <c r="C38" s="60">
        <f t="shared" si="1"/>
        <v>7.0003500175008754E-2</v>
      </c>
      <c r="D38" s="60">
        <f>(D10/536)*100</f>
        <v>1.8656716417910446</v>
      </c>
      <c r="E38" s="60">
        <f>(E10/1951)*100</f>
        <v>0.76883649410558697</v>
      </c>
      <c r="F38" s="60">
        <f>(F10/8799)*100</f>
        <v>0.57961131946812139</v>
      </c>
      <c r="G38" s="60">
        <f>(G10/4495)*100</f>
        <v>0.11123470522803114</v>
      </c>
      <c r="H38" s="60">
        <f>(H10/1112)*100</f>
        <v>1.7985611510791366</v>
      </c>
      <c r="I38" s="60">
        <f>(I10/1242)*100</f>
        <v>0.322061191626409</v>
      </c>
      <c r="J38" s="60">
        <f>(J10/7511)*100</f>
        <v>0.78551457861802698</v>
      </c>
      <c r="K38" s="60">
        <f>(K10/8153)*100</f>
        <v>6.1327118851956332E-2</v>
      </c>
      <c r="L38" s="60">
        <f>(L10/1654)*100</f>
        <v>2.418379685610641</v>
      </c>
      <c r="M38" s="60">
        <f>(M10/2257)*100</f>
        <v>0.17722640673460346</v>
      </c>
      <c r="N38" s="60">
        <f>(N10/12001)*100</f>
        <v>0.59161736521956498</v>
      </c>
      <c r="O38" s="60">
        <f>(O10/6465)*100</f>
        <v>7.7339520494972933E-2</v>
      </c>
      <c r="P38" s="60">
        <f>(P10/758)*100</f>
        <v>1.3192612137203166</v>
      </c>
      <c r="Q38" s="60">
        <f>(Q10/1417)*100</f>
        <v>0.28228652081863093</v>
      </c>
      <c r="R38" s="60">
        <f>(R10/10387)*100</f>
        <v>0.46211610667180125</v>
      </c>
      <c r="S38" s="60">
        <f>(S10/4277)*100</f>
        <v>0.11690437222352115</v>
      </c>
      <c r="T38" s="60">
        <f>(T10/2200)*100</f>
        <v>1.6818181818181819</v>
      </c>
      <c r="U38" s="60">
        <f>(U10/1648)*100</f>
        <v>0.24271844660194172</v>
      </c>
      <c r="V38" s="60">
        <f>(V10/10999)*100</f>
        <v>0.54550413673970366</v>
      </c>
    </row>
    <row r="39" spans="2:22" x14ac:dyDescent="0.3">
      <c r="B39" s="2" t="s">
        <v>20</v>
      </c>
      <c r="C39" s="60">
        <f t="shared" si="1"/>
        <v>1.942597129856493</v>
      </c>
      <c r="D39" s="60">
        <f>(D11/5714)*100</f>
        <v>0</v>
      </c>
      <c r="E39" s="60">
        <f t="shared" ref="E39:V39" si="2">(E11/5714)*100</f>
        <v>0.59502975148757442</v>
      </c>
      <c r="F39" s="60">
        <f t="shared" si="2"/>
        <v>3.4126706335316768</v>
      </c>
      <c r="G39" s="60">
        <f t="shared" si="2"/>
        <v>2.2576128806440323</v>
      </c>
      <c r="H39" s="60">
        <f t="shared" si="2"/>
        <v>0</v>
      </c>
      <c r="I39" s="60">
        <f t="shared" si="2"/>
        <v>0.35001750087504374</v>
      </c>
      <c r="J39" s="60">
        <f t="shared" si="2"/>
        <v>3.1326566328316416</v>
      </c>
      <c r="K39" s="60">
        <f t="shared" si="2"/>
        <v>2.590129506475324</v>
      </c>
      <c r="L39" s="60">
        <f t="shared" si="2"/>
        <v>0.1225061253062653</v>
      </c>
      <c r="M39" s="60">
        <f t="shared" si="2"/>
        <v>0.52502625131256564</v>
      </c>
      <c r="N39" s="60">
        <f t="shared" si="2"/>
        <v>5.0752537626881349</v>
      </c>
      <c r="O39" s="60">
        <f t="shared" si="2"/>
        <v>2.1526076303815191</v>
      </c>
      <c r="P39" s="60">
        <f t="shared" si="2"/>
        <v>0</v>
      </c>
      <c r="Q39" s="60">
        <f t="shared" si="2"/>
        <v>0.71753587679383968</v>
      </c>
      <c r="R39" s="60">
        <f t="shared" si="2"/>
        <v>4.0252012600630032</v>
      </c>
      <c r="S39" s="60">
        <f t="shared" si="2"/>
        <v>2.3801190059502977</v>
      </c>
      <c r="T39" s="60">
        <f t="shared" si="2"/>
        <v>3.1851592579628982</v>
      </c>
      <c r="U39" s="60">
        <f t="shared" si="2"/>
        <v>0.47252362618130911</v>
      </c>
      <c r="V39" s="60">
        <f t="shared" si="2"/>
        <v>4.3227161358067905</v>
      </c>
    </row>
    <row r="40" spans="2:22" x14ac:dyDescent="0.3">
      <c r="B40" s="2" t="s">
        <v>19</v>
      </c>
      <c r="C40" s="60">
        <f t="shared" ref="C40:C55" si="3">(C12/5714)*100</f>
        <v>3.0451522576128807</v>
      </c>
      <c r="D40" s="60">
        <f t="shared" ref="D40:D55" si="4">(D12/536)*100</f>
        <v>9.1417910447761201</v>
      </c>
      <c r="E40" s="60">
        <f t="shared" ref="E40:E55" si="5">(E12/1951)*100</f>
        <v>18.503331624807792</v>
      </c>
      <c r="F40" s="60">
        <f t="shared" ref="F40:F55" si="6">(F12/8799)*100</f>
        <v>0.28412319581770656</v>
      </c>
      <c r="G40" s="60">
        <f t="shared" ref="G40:G55" si="7">(G12/4495)*100</f>
        <v>5.027808676307008</v>
      </c>
      <c r="H40" s="60">
        <f t="shared" ref="H40:H55" si="8">(H12/1112)*100</f>
        <v>11.151079136690647</v>
      </c>
      <c r="I40" s="60">
        <f t="shared" ref="I40:I55" si="9">(I12/1242)*100</f>
        <v>21.417069243156199</v>
      </c>
      <c r="J40" s="60">
        <f t="shared" ref="J40:J55" si="10">(J12/7511)*100</f>
        <v>0.34615896684862202</v>
      </c>
      <c r="K40" s="60">
        <f t="shared" ref="K40:K55" si="11">(K12/8153)*100</f>
        <v>3.127683061449773</v>
      </c>
      <c r="L40" s="60">
        <f t="shared" ref="L40:L55" si="12">(L12/1654)*100</f>
        <v>15.659008464328899</v>
      </c>
      <c r="M40" s="60">
        <f t="shared" ref="M40:M55" si="13">(M12/2257)*100</f>
        <v>13.026140894993354</v>
      </c>
      <c r="N40" s="60">
        <f t="shared" ref="N40:N55" si="14">(N12/12001)*100</f>
        <v>0.38330139155070408</v>
      </c>
      <c r="O40" s="60">
        <f t="shared" ref="O40:O55" si="15">(O12/6465)*100</f>
        <v>3.5112142304717708</v>
      </c>
      <c r="P40" s="60">
        <f t="shared" ref="P40:P55" si="16">(P12/758)*100</f>
        <v>12.005277044854882</v>
      </c>
      <c r="Q40" s="60">
        <f t="shared" ref="Q40:Q55" si="17">(Q12/1417)*100</f>
        <v>16.796047988708541</v>
      </c>
      <c r="R40" s="60">
        <f t="shared" ref="R40:R55" si="18">(R12/10387)*100</f>
        <v>0.36584191778184272</v>
      </c>
      <c r="S40" s="60">
        <f t="shared" ref="S40:S55" si="19">(S12/4277)*100</f>
        <v>5.3074584989478604</v>
      </c>
      <c r="T40" s="60">
        <f t="shared" ref="T40:T55" si="20">(T12/2200)*100</f>
        <v>0.13636363636363638</v>
      </c>
      <c r="U40" s="60">
        <f t="shared" ref="U40:U55" si="21">(U12/1648)*100</f>
        <v>17.839805825242721</v>
      </c>
      <c r="V40" s="60">
        <f t="shared" ref="V40:V55" si="22">(V12/10999)*100</f>
        <v>0.39094463133012092</v>
      </c>
    </row>
    <row r="41" spans="2:22" x14ac:dyDescent="0.3">
      <c r="B41" s="2" t="s">
        <v>18</v>
      </c>
      <c r="C41" s="60">
        <f t="shared" si="3"/>
        <v>4.6727336366818344</v>
      </c>
      <c r="D41" s="60">
        <f t="shared" si="4"/>
        <v>0</v>
      </c>
      <c r="E41" s="60">
        <f t="shared" si="5"/>
        <v>2.6140440799589952</v>
      </c>
      <c r="F41" s="60">
        <f t="shared" si="6"/>
        <v>5.534719854528924</v>
      </c>
      <c r="G41" s="60">
        <f t="shared" si="7"/>
        <v>4.7163515016685205</v>
      </c>
      <c r="H41" s="60">
        <f t="shared" si="8"/>
        <v>0</v>
      </c>
      <c r="I41" s="60">
        <f t="shared" si="9"/>
        <v>1.7713365539452495</v>
      </c>
      <c r="J41" s="60">
        <f t="shared" si="10"/>
        <v>5.2190121155638396</v>
      </c>
      <c r="K41" s="60">
        <f t="shared" si="11"/>
        <v>6.5006745983073708</v>
      </c>
      <c r="L41" s="60">
        <f t="shared" si="12"/>
        <v>0</v>
      </c>
      <c r="M41" s="60">
        <f t="shared" si="13"/>
        <v>1.5064244572441292</v>
      </c>
      <c r="N41" s="60">
        <f t="shared" si="14"/>
        <v>5.1745687859345049</v>
      </c>
      <c r="O41" s="60">
        <f t="shared" si="15"/>
        <v>5.7695282289249805</v>
      </c>
      <c r="P41" s="60">
        <f t="shared" si="16"/>
        <v>0</v>
      </c>
      <c r="Q41" s="60">
        <f t="shared" si="17"/>
        <v>2.1877205363443899</v>
      </c>
      <c r="R41" s="60">
        <f t="shared" si="18"/>
        <v>5.2084336189467599</v>
      </c>
      <c r="S41" s="60">
        <f t="shared" si="19"/>
        <v>3.7175590367079727</v>
      </c>
      <c r="T41" s="60">
        <f t="shared" si="20"/>
        <v>0</v>
      </c>
      <c r="U41" s="60">
        <f t="shared" si="21"/>
        <v>1.7597087378640777</v>
      </c>
      <c r="V41" s="60">
        <f t="shared" si="22"/>
        <v>5.0368215292299299</v>
      </c>
    </row>
    <row r="42" spans="2:22" x14ac:dyDescent="0.3">
      <c r="B42" s="2" t="s">
        <v>17</v>
      </c>
      <c r="C42" s="60">
        <f t="shared" si="3"/>
        <v>0.28001400070003502</v>
      </c>
      <c r="D42" s="60">
        <f t="shared" si="4"/>
        <v>0.18656716417910446</v>
      </c>
      <c r="E42" s="60">
        <f t="shared" si="5"/>
        <v>1.8964633521271141</v>
      </c>
      <c r="F42" s="60">
        <f t="shared" si="6"/>
        <v>0.11364927832708263</v>
      </c>
      <c r="G42" s="60">
        <f t="shared" si="7"/>
        <v>0.44493882091212456</v>
      </c>
      <c r="H42" s="60">
        <f t="shared" si="8"/>
        <v>0.17985611510791369</v>
      </c>
      <c r="I42" s="60">
        <f t="shared" si="9"/>
        <v>2.9790660225442833</v>
      </c>
      <c r="J42" s="60">
        <f t="shared" si="10"/>
        <v>0.19970709625882041</v>
      </c>
      <c r="K42" s="60">
        <f t="shared" si="11"/>
        <v>0.24530847540782533</v>
      </c>
      <c r="L42" s="60">
        <f t="shared" si="12"/>
        <v>0.24183796856106407</v>
      </c>
      <c r="M42" s="60">
        <f t="shared" si="13"/>
        <v>1.639344262295082</v>
      </c>
      <c r="N42" s="60">
        <f t="shared" si="14"/>
        <v>0.29164236313640529</v>
      </c>
      <c r="O42" s="60">
        <f t="shared" si="15"/>
        <v>0.30935808197989173</v>
      </c>
      <c r="P42" s="60">
        <f t="shared" si="16"/>
        <v>0.13192612137203166</v>
      </c>
      <c r="Q42" s="60">
        <f t="shared" si="17"/>
        <v>1.6937191249117856</v>
      </c>
      <c r="R42" s="60">
        <f t="shared" si="18"/>
        <v>0.19254837777991721</v>
      </c>
      <c r="S42" s="60">
        <f t="shared" si="19"/>
        <v>0.46761748889408461</v>
      </c>
      <c r="T42" s="60">
        <f t="shared" si="20"/>
        <v>0.18181818181818182</v>
      </c>
      <c r="U42" s="60">
        <f t="shared" si="21"/>
        <v>2.0024271844660197</v>
      </c>
      <c r="V42" s="60">
        <f t="shared" si="22"/>
        <v>0.18183471224656789</v>
      </c>
    </row>
    <row r="43" spans="2:22" x14ac:dyDescent="0.3">
      <c r="B43" s="2" t="s">
        <v>16</v>
      </c>
      <c r="C43" s="60">
        <f t="shared" si="3"/>
        <v>0.6825341267063354</v>
      </c>
      <c r="D43" s="60">
        <f t="shared" si="4"/>
        <v>0</v>
      </c>
      <c r="E43" s="60">
        <f t="shared" si="5"/>
        <v>0.41004613018964631</v>
      </c>
      <c r="F43" s="60">
        <f t="shared" si="6"/>
        <v>0.60234117513353791</v>
      </c>
      <c r="G43" s="60">
        <f t="shared" si="7"/>
        <v>0.71190211345939935</v>
      </c>
      <c r="H43" s="60">
        <f t="shared" si="8"/>
        <v>0</v>
      </c>
      <c r="I43" s="60">
        <f t="shared" si="9"/>
        <v>0.56360708534621573</v>
      </c>
      <c r="J43" s="60">
        <f t="shared" si="10"/>
        <v>0.54586606310744246</v>
      </c>
      <c r="K43" s="60">
        <f t="shared" si="11"/>
        <v>0.82178339261621491</v>
      </c>
      <c r="L43" s="60">
        <f t="shared" si="12"/>
        <v>0</v>
      </c>
      <c r="M43" s="60">
        <f t="shared" si="13"/>
        <v>0.48737261852015945</v>
      </c>
      <c r="N43" s="60">
        <f t="shared" si="14"/>
        <v>0.54995417048579287</v>
      </c>
      <c r="O43" s="60">
        <f t="shared" si="15"/>
        <v>0.78886310904872392</v>
      </c>
      <c r="P43" s="60">
        <f t="shared" si="16"/>
        <v>0</v>
      </c>
      <c r="Q43" s="60">
        <f t="shared" si="17"/>
        <v>0.42342978122794639</v>
      </c>
      <c r="R43" s="60">
        <f t="shared" si="18"/>
        <v>0.5583902955617599</v>
      </c>
      <c r="S43" s="60">
        <f t="shared" si="19"/>
        <v>0.6780453588964227</v>
      </c>
      <c r="T43" s="60">
        <f t="shared" si="20"/>
        <v>0</v>
      </c>
      <c r="U43" s="60">
        <f t="shared" si="21"/>
        <v>0.66747572815533973</v>
      </c>
      <c r="V43" s="60">
        <f t="shared" si="22"/>
        <v>0.5364124011273752</v>
      </c>
    </row>
    <row r="44" spans="2:22" x14ac:dyDescent="0.3">
      <c r="B44" s="2" t="s">
        <v>15</v>
      </c>
      <c r="C44" s="60">
        <f t="shared" si="3"/>
        <v>13.948197409870494</v>
      </c>
      <c r="D44" s="60">
        <f t="shared" si="4"/>
        <v>0</v>
      </c>
      <c r="E44" s="60">
        <f t="shared" si="5"/>
        <v>1.7939518195797026</v>
      </c>
      <c r="F44" s="60">
        <f t="shared" si="6"/>
        <v>14.865325605182408</v>
      </c>
      <c r="G44" s="60">
        <f t="shared" si="7"/>
        <v>14.126807563959956</v>
      </c>
      <c r="H44" s="60">
        <f t="shared" si="8"/>
        <v>0.26978417266187049</v>
      </c>
      <c r="I44" s="60">
        <f t="shared" si="9"/>
        <v>3.3816425120772946</v>
      </c>
      <c r="J44" s="60">
        <f t="shared" si="10"/>
        <v>13.24723738516842</v>
      </c>
      <c r="K44" s="60">
        <f t="shared" si="11"/>
        <v>19.134061081810376</v>
      </c>
      <c r="L44" s="60">
        <f t="shared" si="12"/>
        <v>0.84643288996372434</v>
      </c>
      <c r="M44" s="60">
        <f t="shared" si="13"/>
        <v>1.7279574656623837</v>
      </c>
      <c r="N44" s="60">
        <f t="shared" si="14"/>
        <v>13.732188984251312</v>
      </c>
      <c r="O44" s="60">
        <f t="shared" si="15"/>
        <v>16.983758700696054</v>
      </c>
      <c r="P44" s="60">
        <f t="shared" si="16"/>
        <v>0.65963060686015829</v>
      </c>
      <c r="Q44" s="60">
        <f t="shared" si="17"/>
        <v>1.6937191249117856</v>
      </c>
      <c r="R44" s="60">
        <f t="shared" si="18"/>
        <v>14.1811880234909</v>
      </c>
      <c r="S44" s="60">
        <f t="shared" si="19"/>
        <v>11.409866729015665</v>
      </c>
      <c r="T44" s="60">
        <f t="shared" si="20"/>
        <v>0.22727272727272727</v>
      </c>
      <c r="U44" s="60">
        <f t="shared" si="21"/>
        <v>2.1844660194174756</v>
      </c>
      <c r="V44" s="60">
        <f t="shared" si="22"/>
        <v>13.492135648695335</v>
      </c>
    </row>
    <row r="45" spans="2:22" x14ac:dyDescent="0.3">
      <c r="B45" s="2" t="s">
        <v>14</v>
      </c>
      <c r="C45" s="60">
        <f t="shared" si="3"/>
        <v>0</v>
      </c>
      <c r="D45" s="60">
        <f t="shared" si="4"/>
        <v>0</v>
      </c>
      <c r="E45" s="60">
        <f t="shared" si="5"/>
        <v>1.8452075858534085</v>
      </c>
      <c r="F45" s="60">
        <f t="shared" si="6"/>
        <v>0</v>
      </c>
      <c r="G45" s="60">
        <f t="shared" si="7"/>
        <v>0</v>
      </c>
      <c r="H45" s="60">
        <f t="shared" si="8"/>
        <v>0</v>
      </c>
      <c r="I45" s="60">
        <f t="shared" si="9"/>
        <v>3.5426731078904989</v>
      </c>
      <c r="J45" s="60">
        <f t="shared" si="10"/>
        <v>0</v>
      </c>
      <c r="K45" s="60">
        <f t="shared" si="11"/>
        <v>0</v>
      </c>
      <c r="L45" s="60">
        <f t="shared" si="12"/>
        <v>0</v>
      </c>
      <c r="M45" s="60">
        <f t="shared" si="13"/>
        <v>1.5950376606114309</v>
      </c>
      <c r="N45" s="60">
        <f t="shared" si="14"/>
        <v>0</v>
      </c>
      <c r="O45" s="60">
        <f t="shared" si="15"/>
        <v>0</v>
      </c>
      <c r="P45" s="60">
        <f t="shared" si="16"/>
        <v>0</v>
      </c>
      <c r="Q45" s="60">
        <f t="shared" si="17"/>
        <v>2.3288637967537049</v>
      </c>
      <c r="R45" s="60">
        <f t="shared" si="18"/>
        <v>0</v>
      </c>
      <c r="S45" s="60">
        <f t="shared" si="19"/>
        <v>0</v>
      </c>
      <c r="T45" s="60">
        <f t="shared" si="20"/>
        <v>0</v>
      </c>
      <c r="U45" s="60">
        <f t="shared" si="21"/>
        <v>2.2451456310679614</v>
      </c>
      <c r="V45" s="60">
        <f t="shared" si="22"/>
        <v>0</v>
      </c>
    </row>
    <row r="46" spans="2:22" ht="15" customHeight="1" x14ac:dyDescent="0.3">
      <c r="B46" s="2" t="s">
        <v>11</v>
      </c>
      <c r="C46" s="60">
        <f t="shared" si="3"/>
        <v>32.236611830591528</v>
      </c>
      <c r="D46" s="60">
        <f t="shared" si="4"/>
        <v>5.2238805970149249</v>
      </c>
      <c r="E46" s="60">
        <f t="shared" si="5"/>
        <v>25.781650435674013</v>
      </c>
      <c r="F46" s="60">
        <f t="shared" si="6"/>
        <v>19.218092965109669</v>
      </c>
      <c r="G46" s="60">
        <f t="shared" si="7"/>
        <v>35.862068965517238</v>
      </c>
      <c r="H46" s="60">
        <f t="shared" si="8"/>
        <v>4.6762589928057556</v>
      </c>
      <c r="I46" s="60">
        <f t="shared" si="9"/>
        <v>28.421900161030596</v>
      </c>
      <c r="J46" s="60">
        <f t="shared" si="10"/>
        <v>22.526960457994942</v>
      </c>
      <c r="K46" s="60">
        <f t="shared" si="11"/>
        <v>28.529375689930088</v>
      </c>
      <c r="L46" s="60">
        <f t="shared" si="12"/>
        <v>6.2877871825876657</v>
      </c>
      <c r="M46" s="60">
        <f t="shared" si="13"/>
        <v>20.336730172795747</v>
      </c>
      <c r="N46" s="60">
        <f t="shared" si="14"/>
        <v>25.039580034997083</v>
      </c>
      <c r="O46" s="60">
        <f t="shared" si="15"/>
        <v>32.080433101314767</v>
      </c>
      <c r="P46" s="60">
        <f t="shared" si="16"/>
        <v>5.2770448548812663</v>
      </c>
      <c r="Q46" s="60">
        <f t="shared" si="17"/>
        <v>21.665490472829923</v>
      </c>
      <c r="R46" s="60">
        <f t="shared" si="18"/>
        <v>22.83623760469818</v>
      </c>
      <c r="S46" s="60">
        <f t="shared" si="19"/>
        <v>32.195464110357733</v>
      </c>
      <c r="T46" s="60">
        <f t="shared" si="20"/>
        <v>4.454545454545455</v>
      </c>
      <c r="U46" s="60">
        <f t="shared" si="21"/>
        <v>28.640776699029125</v>
      </c>
      <c r="V46" s="60">
        <f t="shared" si="22"/>
        <v>24.438585325938721</v>
      </c>
    </row>
    <row r="47" spans="2:22" x14ac:dyDescent="0.3">
      <c r="B47" s="2" t="s">
        <v>10</v>
      </c>
      <c r="C47" s="60">
        <f t="shared" si="3"/>
        <v>2.0826041302065104</v>
      </c>
      <c r="D47" s="60">
        <f t="shared" si="4"/>
        <v>11.380597014925373</v>
      </c>
      <c r="E47" s="60">
        <f t="shared" si="5"/>
        <v>14.556637621732445</v>
      </c>
      <c r="F47" s="60">
        <f t="shared" si="6"/>
        <v>9.387430389817025</v>
      </c>
      <c r="G47" s="60">
        <f t="shared" si="7"/>
        <v>2.9588431590656286</v>
      </c>
      <c r="H47" s="60">
        <f t="shared" si="8"/>
        <v>7.1043165467625897</v>
      </c>
      <c r="I47" s="60">
        <f t="shared" si="9"/>
        <v>16.666666666666664</v>
      </c>
      <c r="J47" s="60">
        <f t="shared" si="10"/>
        <v>11.06377313273865</v>
      </c>
      <c r="K47" s="60">
        <f t="shared" si="11"/>
        <v>2.1587145835888633</v>
      </c>
      <c r="L47" s="60">
        <f t="shared" si="12"/>
        <v>10.399032648125756</v>
      </c>
      <c r="M47" s="60">
        <f t="shared" si="13"/>
        <v>9.7031457687195388</v>
      </c>
      <c r="N47" s="60">
        <f t="shared" si="14"/>
        <v>9.5242063161403205</v>
      </c>
      <c r="O47" s="60">
        <f t="shared" si="15"/>
        <v>1.8716163959783447</v>
      </c>
      <c r="P47" s="60">
        <f t="shared" si="16"/>
        <v>12.137203166226913</v>
      </c>
      <c r="Q47" s="60">
        <f t="shared" si="17"/>
        <v>11.432604093154552</v>
      </c>
      <c r="R47" s="60">
        <f t="shared" si="18"/>
        <v>9.0112640801001245</v>
      </c>
      <c r="S47" s="60">
        <f t="shared" si="19"/>
        <v>3.5772737900397478</v>
      </c>
      <c r="T47" s="60">
        <f t="shared" si="20"/>
        <v>9.2727272727272734</v>
      </c>
      <c r="U47" s="60">
        <f t="shared" si="21"/>
        <v>13.652912621359222</v>
      </c>
      <c r="V47" s="60">
        <f t="shared" si="22"/>
        <v>9.9372670242749344</v>
      </c>
    </row>
    <row r="48" spans="2:22" x14ac:dyDescent="0.3">
      <c r="B48" s="2" t="s">
        <v>8</v>
      </c>
      <c r="C48" s="60">
        <f t="shared" si="3"/>
        <v>15.470773538676935</v>
      </c>
      <c r="D48" s="60">
        <f t="shared" si="4"/>
        <v>5.4104477611940291</v>
      </c>
      <c r="E48" s="60">
        <f t="shared" si="5"/>
        <v>4.5617631983598157</v>
      </c>
      <c r="F48" s="60">
        <f t="shared" si="6"/>
        <v>0.18183884532333219</v>
      </c>
      <c r="G48" s="60">
        <f t="shared" si="7"/>
        <v>13.681868743047831</v>
      </c>
      <c r="H48" s="60">
        <f t="shared" si="8"/>
        <v>3.6870503597122304</v>
      </c>
      <c r="I48" s="60">
        <f t="shared" si="9"/>
        <v>4.2673107890499198</v>
      </c>
      <c r="J48" s="60">
        <f t="shared" si="10"/>
        <v>0.13313806417254692</v>
      </c>
      <c r="K48" s="60">
        <f t="shared" si="11"/>
        <v>20.336072611308719</v>
      </c>
      <c r="L48" s="60">
        <f t="shared" si="12"/>
        <v>17.835550181378476</v>
      </c>
      <c r="M48" s="60">
        <f t="shared" si="13"/>
        <v>7.6650420912715997</v>
      </c>
      <c r="N48" s="60">
        <f t="shared" si="14"/>
        <v>0.20831597366886093</v>
      </c>
      <c r="O48" s="60">
        <f t="shared" si="15"/>
        <v>19.334880123743233</v>
      </c>
      <c r="P48" s="60">
        <f t="shared" si="16"/>
        <v>17.414248021108179</v>
      </c>
      <c r="Q48" s="60">
        <f t="shared" si="17"/>
        <v>3.952011291460833</v>
      </c>
      <c r="R48" s="60">
        <f t="shared" si="18"/>
        <v>0.25031289111389238</v>
      </c>
      <c r="S48" s="60">
        <f t="shared" si="19"/>
        <v>19.406125789104511</v>
      </c>
      <c r="T48" s="60">
        <f t="shared" si="20"/>
        <v>5.9090909090909092</v>
      </c>
      <c r="U48" s="60">
        <f t="shared" si="21"/>
        <v>2.5485436893203883</v>
      </c>
      <c r="V48" s="60">
        <f t="shared" si="22"/>
        <v>0.20910991908355303</v>
      </c>
    </row>
    <row r="49" spans="2:22" x14ac:dyDescent="0.3">
      <c r="B49" s="2" t="s">
        <v>7</v>
      </c>
      <c r="C49" s="60">
        <f t="shared" si="3"/>
        <v>2.7301365068253416</v>
      </c>
      <c r="D49" s="60">
        <f t="shared" si="4"/>
        <v>0</v>
      </c>
      <c r="E49" s="60">
        <f t="shared" si="5"/>
        <v>0.82009226037929261</v>
      </c>
      <c r="F49" s="60">
        <f t="shared" si="6"/>
        <v>9.0919422661666097E-2</v>
      </c>
      <c r="G49" s="60">
        <f t="shared" si="7"/>
        <v>2.8253615127919911</v>
      </c>
      <c r="H49" s="60">
        <f t="shared" si="8"/>
        <v>0.44964028776978415</v>
      </c>
      <c r="I49" s="60">
        <f t="shared" si="9"/>
        <v>1.6103059581320449</v>
      </c>
      <c r="J49" s="60">
        <f t="shared" si="10"/>
        <v>7.9882838503528161E-2</v>
      </c>
      <c r="K49" s="60">
        <f t="shared" si="11"/>
        <v>2.6370661106341222</v>
      </c>
      <c r="L49" s="60">
        <f t="shared" si="12"/>
        <v>0.36275695284159615</v>
      </c>
      <c r="M49" s="60">
        <f t="shared" si="13"/>
        <v>1.5950376606114309</v>
      </c>
      <c r="N49" s="60">
        <f t="shared" si="14"/>
        <v>8.3326389467544379E-2</v>
      </c>
      <c r="O49" s="60">
        <f t="shared" si="15"/>
        <v>2.5212683681361177</v>
      </c>
      <c r="P49" s="60">
        <f t="shared" si="16"/>
        <v>0.13192612137203166</v>
      </c>
      <c r="Q49" s="60">
        <f t="shared" si="17"/>
        <v>2.2582921665490474</v>
      </c>
      <c r="R49" s="60">
        <f t="shared" si="18"/>
        <v>8.6646770000962742E-2</v>
      </c>
      <c r="S49" s="60">
        <f t="shared" si="19"/>
        <v>2.5251344400280571</v>
      </c>
      <c r="T49" s="60">
        <f t="shared" si="20"/>
        <v>0.22727272727272727</v>
      </c>
      <c r="U49" s="60">
        <f t="shared" si="21"/>
        <v>1.2135922330097086</v>
      </c>
      <c r="V49" s="60">
        <f t="shared" si="22"/>
        <v>8.1825620510955543E-2</v>
      </c>
    </row>
    <row r="50" spans="2:22" x14ac:dyDescent="0.3">
      <c r="B50" s="2" t="s">
        <v>6</v>
      </c>
      <c r="C50" s="60">
        <f t="shared" si="3"/>
        <v>3.6401820091004553</v>
      </c>
      <c r="D50" s="60">
        <f t="shared" si="4"/>
        <v>0</v>
      </c>
      <c r="E50" s="60">
        <f t="shared" si="5"/>
        <v>0.82009226037929261</v>
      </c>
      <c r="F50" s="60">
        <f t="shared" si="6"/>
        <v>0</v>
      </c>
      <c r="G50" s="60">
        <f t="shared" si="7"/>
        <v>4.4938820912124582</v>
      </c>
      <c r="H50" s="60">
        <f t="shared" si="8"/>
        <v>0</v>
      </c>
      <c r="I50" s="60">
        <f t="shared" si="9"/>
        <v>0.1610305958132045</v>
      </c>
      <c r="J50" s="60">
        <f t="shared" si="10"/>
        <v>0</v>
      </c>
      <c r="K50" s="60">
        <f t="shared" si="11"/>
        <v>3.2626027229240768</v>
      </c>
      <c r="L50" s="60">
        <f t="shared" si="12"/>
        <v>0</v>
      </c>
      <c r="M50" s="60">
        <f t="shared" si="13"/>
        <v>1.4178112538768277</v>
      </c>
      <c r="N50" s="60">
        <f t="shared" si="14"/>
        <v>0</v>
      </c>
      <c r="O50" s="60">
        <f t="shared" si="15"/>
        <v>3.6504253673627223</v>
      </c>
      <c r="P50" s="60">
        <f t="shared" si="16"/>
        <v>0</v>
      </c>
      <c r="Q50" s="60">
        <f t="shared" si="17"/>
        <v>1.9054340155257588</v>
      </c>
      <c r="R50" s="60">
        <f t="shared" si="18"/>
        <v>0</v>
      </c>
      <c r="S50" s="60">
        <f t="shared" si="19"/>
        <v>4.1150339022679452</v>
      </c>
      <c r="T50" s="60">
        <f t="shared" si="20"/>
        <v>0</v>
      </c>
      <c r="U50" s="60">
        <f t="shared" si="21"/>
        <v>0.12135922330097086</v>
      </c>
      <c r="V50" s="60">
        <f t="shared" si="22"/>
        <v>0</v>
      </c>
    </row>
    <row r="51" spans="2:22" x14ac:dyDescent="0.3">
      <c r="B51" s="2" t="s">
        <v>5</v>
      </c>
      <c r="C51" s="60">
        <f t="shared" si="3"/>
        <v>0.89254462723136163</v>
      </c>
      <c r="D51" s="60">
        <f t="shared" si="4"/>
        <v>1.1194029850746268</v>
      </c>
      <c r="E51" s="60">
        <f t="shared" si="5"/>
        <v>4.1517170681701696</v>
      </c>
      <c r="F51" s="60">
        <f t="shared" si="6"/>
        <v>0.29548812365041482</v>
      </c>
      <c r="G51" s="60">
        <f t="shared" si="7"/>
        <v>0.80088987764182429</v>
      </c>
      <c r="H51" s="60">
        <f t="shared" si="8"/>
        <v>1.2589928057553956</v>
      </c>
      <c r="I51" s="60">
        <f t="shared" si="9"/>
        <v>6.4412238325281796</v>
      </c>
      <c r="J51" s="60">
        <f t="shared" si="10"/>
        <v>0.35947277326587673</v>
      </c>
      <c r="K51" s="60">
        <f t="shared" si="11"/>
        <v>0.69912915491230221</v>
      </c>
      <c r="L51" s="60">
        <f t="shared" si="12"/>
        <v>1.8137847642079807</v>
      </c>
      <c r="M51" s="60">
        <f t="shared" si="13"/>
        <v>2.6140894993354009</v>
      </c>
      <c r="N51" s="60">
        <f t="shared" si="14"/>
        <v>0.24997916840263312</v>
      </c>
      <c r="O51" s="60">
        <f t="shared" si="15"/>
        <v>0.72699149265274554</v>
      </c>
      <c r="P51" s="60">
        <f t="shared" si="16"/>
        <v>1.0554089709762533</v>
      </c>
      <c r="Q51" s="60">
        <f t="shared" si="17"/>
        <v>4.3048694424841214</v>
      </c>
      <c r="R51" s="60">
        <f t="shared" si="18"/>
        <v>0.2406854722248965</v>
      </c>
      <c r="S51" s="60">
        <f t="shared" si="19"/>
        <v>0.93523497778816922</v>
      </c>
      <c r="T51" s="60">
        <f t="shared" si="20"/>
        <v>1</v>
      </c>
      <c r="U51" s="60">
        <f t="shared" si="21"/>
        <v>3.1553398058252426</v>
      </c>
      <c r="V51" s="60">
        <f t="shared" si="22"/>
        <v>0.2454768615328666</v>
      </c>
    </row>
    <row r="52" spans="2:22" x14ac:dyDescent="0.3">
      <c r="B52" s="2" t="s">
        <v>4</v>
      </c>
      <c r="C52" s="60">
        <f t="shared" si="3"/>
        <v>9.905495274763739</v>
      </c>
      <c r="D52" s="60">
        <f t="shared" si="4"/>
        <v>11.753731343283583</v>
      </c>
      <c r="E52" s="60">
        <f t="shared" si="5"/>
        <v>4.4079958995386983</v>
      </c>
      <c r="F52" s="60">
        <f t="shared" si="6"/>
        <v>1.4774406182520741</v>
      </c>
      <c r="G52" s="60">
        <f t="shared" si="7"/>
        <v>10.411568409343715</v>
      </c>
      <c r="H52" s="60">
        <f t="shared" si="8"/>
        <v>4.4064748201438846</v>
      </c>
      <c r="I52" s="60">
        <f t="shared" si="9"/>
        <v>0.40257648953301123</v>
      </c>
      <c r="J52" s="60">
        <f t="shared" si="10"/>
        <v>1.7041672214086008</v>
      </c>
      <c r="K52" s="60">
        <f t="shared" si="11"/>
        <v>9.6896847786091005</v>
      </c>
      <c r="L52" s="60">
        <f t="shared" si="12"/>
        <v>10.33857315598549</v>
      </c>
      <c r="M52" s="60">
        <f t="shared" si="13"/>
        <v>3.6331413380593709</v>
      </c>
      <c r="N52" s="60">
        <f t="shared" si="14"/>
        <v>1.1082409799183401</v>
      </c>
      <c r="O52" s="60">
        <f t="shared" si="15"/>
        <v>9.7757153905645779</v>
      </c>
      <c r="P52" s="60">
        <f t="shared" si="16"/>
        <v>10.817941952506596</v>
      </c>
      <c r="Q52" s="60">
        <f t="shared" si="17"/>
        <v>4.6577275935074098</v>
      </c>
      <c r="R52" s="60">
        <f t="shared" si="18"/>
        <v>1.4056031577933956</v>
      </c>
      <c r="S52" s="60">
        <f t="shared" si="19"/>
        <v>10.614916997895721</v>
      </c>
      <c r="T52" s="60">
        <f t="shared" si="20"/>
        <v>4.6363636363636367</v>
      </c>
      <c r="U52" s="60">
        <f t="shared" si="21"/>
        <v>3.337378640776699</v>
      </c>
      <c r="V52" s="60">
        <f t="shared" si="22"/>
        <v>1.4728611691971998</v>
      </c>
    </row>
    <row r="53" spans="2:22" x14ac:dyDescent="0.3">
      <c r="B53" s="2" t="s">
        <v>3</v>
      </c>
      <c r="C53" s="60">
        <f t="shared" si="3"/>
        <v>0</v>
      </c>
      <c r="D53" s="60">
        <f t="shared" si="4"/>
        <v>0</v>
      </c>
      <c r="E53" s="60">
        <f t="shared" si="5"/>
        <v>0.20502306509482315</v>
      </c>
      <c r="F53" s="60">
        <f t="shared" si="6"/>
        <v>0.11364927832708263</v>
      </c>
      <c r="G53" s="60">
        <f t="shared" si="7"/>
        <v>0</v>
      </c>
      <c r="H53" s="60">
        <f t="shared" si="8"/>
        <v>0</v>
      </c>
      <c r="I53" s="60">
        <f t="shared" si="9"/>
        <v>8.0515297906602251E-2</v>
      </c>
      <c r="J53" s="60">
        <f t="shared" si="10"/>
        <v>0.11982425775529223</v>
      </c>
      <c r="K53" s="60">
        <f t="shared" si="11"/>
        <v>0</v>
      </c>
      <c r="L53" s="60">
        <f t="shared" si="12"/>
        <v>0</v>
      </c>
      <c r="M53" s="60">
        <f t="shared" si="13"/>
        <v>0.31014621178555607</v>
      </c>
      <c r="N53" s="60">
        <f t="shared" si="14"/>
        <v>0.14165486209482542</v>
      </c>
      <c r="O53" s="60">
        <f t="shared" si="15"/>
        <v>0</v>
      </c>
      <c r="P53" s="60">
        <f t="shared" si="16"/>
        <v>0</v>
      </c>
      <c r="Q53" s="60">
        <f t="shared" si="17"/>
        <v>0.35285815102328866</v>
      </c>
      <c r="R53" s="60">
        <f t="shared" si="18"/>
        <v>0.12515644555694619</v>
      </c>
      <c r="S53" s="60">
        <f t="shared" si="19"/>
        <v>0</v>
      </c>
      <c r="T53" s="60">
        <f t="shared" si="20"/>
        <v>0</v>
      </c>
      <c r="U53" s="60">
        <f t="shared" si="21"/>
        <v>0.36407766990291263</v>
      </c>
      <c r="V53" s="60">
        <f t="shared" si="22"/>
        <v>0.1181925629602691</v>
      </c>
    </row>
    <row r="54" spans="2:22" x14ac:dyDescent="0.3">
      <c r="B54" s="2" t="s">
        <v>2</v>
      </c>
      <c r="C54" s="60">
        <f t="shared" si="3"/>
        <v>0</v>
      </c>
      <c r="D54" s="60">
        <f t="shared" si="4"/>
        <v>0</v>
      </c>
      <c r="E54" s="60">
        <f t="shared" si="5"/>
        <v>0</v>
      </c>
      <c r="F54" s="60">
        <f t="shared" si="6"/>
        <v>0.36367769064666439</v>
      </c>
      <c r="G54" s="60">
        <f t="shared" si="7"/>
        <v>0</v>
      </c>
      <c r="H54" s="60">
        <f t="shared" si="8"/>
        <v>0</v>
      </c>
      <c r="I54" s="60">
        <f t="shared" si="9"/>
        <v>0</v>
      </c>
      <c r="J54" s="60">
        <f t="shared" si="10"/>
        <v>0.53255225669018769</v>
      </c>
      <c r="K54" s="60">
        <f t="shared" si="11"/>
        <v>0</v>
      </c>
      <c r="L54" s="60">
        <f t="shared" si="12"/>
        <v>0</v>
      </c>
      <c r="M54" s="60">
        <f t="shared" si="13"/>
        <v>0</v>
      </c>
      <c r="N54" s="60">
        <f t="shared" si="14"/>
        <v>0.39996666944421294</v>
      </c>
      <c r="O54" s="60">
        <f t="shared" si="15"/>
        <v>0</v>
      </c>
      <c r="P54" s="60">
        <f t="shared" si="16"/>
        <v>0</v>
      </c>
      <c r="Q54" s="60">
        <f t="shared" si="17"/>
        <v>0</v>
      </c>
      <c r="R54" s="60">
        <f t="shared" si="18"/>
        <v>0.30807740444786752</v>
      </c>
      <c r="S54" s="60">
        <f t="shared" si="19"/>
        <v>0</v>
      </c>
      <c r="T54" s="60">
        <f t="shared" si="20"/>
        <v>0</v>
      </c>
      <c r="U54" s="60">
        <f t="shared" si="21"/>
        <v>0</v>
      </c>
      <c r="V54" s="60">
        <f t="shared" si="22"/>
        <v>0.36366942449313577</v>
      </c>
    </row>
    <row r="55" spans="2:22" x14ac:dyDescent="0.3">
      <c r="B55" s="2" t="s">
        <v>1</v>
      </c>
      <c r="C55" s="60">
        <f t="shared" si="3"/>
        <v>9.3454672733636688</v>
      </c>
      <c r="D55" s="60">
        <f t="shared" si="4"/>
        <v>9.8880597014925371</v>
      </c>
      <c r="E55" s="60">
        <f t="shared" si="5"/>
        <v>8.4572014351614566</v>
      </c>
      <c r="F55" s="60">
        <f t="shared" si="6"/>
        <v>44.539152176383681</v>
      </c>
      <c r="G55" s="60">
        <f t="shared" si="7"/>
        <v>3.0700778642936597</v>
      </c>
      <c r="H55" s="60">
        <f t="shared" si="8"/>
        <v>41.366906474820141</v>
      </c>
      <c r="I55" s="60">
        <f t="shared" si="9"/>
        <v>0.1610305958132045</v>
      </c>
      <c r="J55" s="60">
        <f t="shared" si="10"/>
        <v>39.289042737318596</v>
      </c>
      <c r="K55" s="60">
        <f t="shared" si="11"/>
        <v>2.2813688212927756</v>
      </c>
      <c r="L55" s="60">
        <f t="shared" si="12"/>
        <v>13.422007255139057</v>
      </c>
      <c r="M55" s="60">
        <f t="shared" si="13"/>
        <v>25.343376163048291</v>
      </c>
      <c r="N55" s="60">
        <f t="shared" si="14"/>
        <v>40.271644029664195</v>
      </c>
      <c r="O55" s="60">
        <f t="shared" si="15"/>
        <v>1.6241299303944314</v>
      </c>
      <c r="P55" s="60">
        <f t="shared" si="16"/>
        <v>12.269129287598943</v>
      </c>
      <c r="Q55" s="60">
        <f t="shared" si="17"/>
        <v>15.596330275229359</v>
      </c>
      <c r="R55" s="60">
        <f t="shared" si="18"/>
        <v>42.389525368248769</v>
      </c>
      <c r="S55" s="60">
        <f t="shared" si="19"/>
        <v>3.670797287818564</v>
      </c>
      <c r="T55" s="60">
        <f t="shared" si="20"/>
        <v>49.95454545454546</v>
      </c>
      <c r="U55" s="60">
        <f t="shared" si="21"/>
        <v>10.254854368932039</v>
      </c>
      <c r="V55" s="60">
        <f t="shared" si="22"/>
        <v>40.276388762614786</v>
      </c>
    </row>
    <row r="56" spans="2:22" x14ac:dyDescent="0.3">
      <c r="B56" s="9" t="s">
        <v>0</v>
      </c>
      <c r="C56" s="5">
        <v>99.999999999999986</v>
      </c>
      <c r="D56" s="5">
        <v>99.999999999999957</v>
      </c>
      <c r="E56" s="5">
        <v>100</v>
      </c>
      <c r="F56" s="5">
        <v>100</v>
      </c>
      <c r="G56" s="5">
        <v>100</v>
      </c>
      <c r="H56" s="5">
        <v>100</v>
      </c>
      <c r="I56" s="5">
        <v>100</v>
      </c>
      <c r="J56" s="5">
        <v>99.999999999999986</v>
      </c>
      <c r="K56" s="5">
        <v>100.00000000000001</v>
      </c>
      <c r="L56" s="5">
        <v>100.00000000000001</v>
      </c>
      <c r="M56" s="5">
        <v>100.00000000000001</v>
      </c>
      <c r="N56" s="5">
        <v>99.999999999999972</v>
      </c>
      <c r="O56" s="5">
        <v>100</v>
      </c>
      <c r="P56" s="5">
        <v>99.999999999999972</v>
      </c>
      <c r="Q56" s="5">
        <v>100.00000000000003</v>
      </c>
      <c r="R56" s="5">
        <v>99.999999999999986</v>
      </c>
      <c r="S56" s="5">
        <v>100.00000000000001</v>
      </c>
      <c r="T56" s="5">
        <v>100</v>
      </c>
      <c r="U56" s="5">
        <v>100</v>
      </c>
      <c r="V56" s="5">
        <v>99.999999999999986</v>
      </c>
    </row>
  </sheetData>
  <mergeCells count="10">
    <mergeCell ref="C32:F32"/>
    <mergeCell ref="G32:J32"/>
    <mergeCell ref="K32:N32"/>
    <mergeCell ref="O32:R32"/>
    <mergeCell ref="S32:V32"/>
    <mergeCell ref="C4:F4"/>
    <mergeCell ref="G4:J4"/>
    <mergeCell ref="K4:N4"/>
    <mergeCell ref="O4:R4"/>
    <mergeCell ref="S4:V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45"/>
  <sheetViews>
    <sheetView zoomScaleNormal="100" workbookViewId="0"/>
  </sheetViews>
  <sheetFormatPr baseColWidth="10" defaultRowHeight="14.4" x14ac:dyDescent="0.3"/>
  <cols>
    <col min="1" max="1" width="12.21875" style="6" customWidth="1"/>
    <col min="2" max="2" width="18.88671875" style="6" bestFit="1" customWidth="1"/>
    <col min="3" max="32" width="11.5546875" style="36"/>
    <col min="33" max="33" width="11.5546875" style="6"/>
  </cols>
  <sheetData>
    <row r="2" spans="1:32" x14ac:dyDescent="0.3">
      <c r="B2" s="41" t="s">
        <v>30</v>
      </c>
      <c r="C2" s="106" t="s">
        <v>122</v>
      </c>
      <c r="D2" s="107"/>
      <c r="E2" s="107"/>
      <c r="F2" s="107"/>
      <c r="G2" s="107"/>
      <c r="H2" s="108"/>
      <c r="I2" s="106" t="s">
        <v>118</v>
      </c>
      <c r="J2" s="107"/>
      <c r="K2" s="107"/>
      <c r="L2" s="107"/>
      <c r="M2" s="107"/>
      <c r="N2" s="108"/>
      <c r="O2" s="106" t="s">
        <v>119</v>
      </c>
      <c r="P2" s="107"/>
      <c r="Q2" s="107"/>
      <c r="R2" s="107"/>
      <c r="S2" s="107"/>
      <c r="T2" s="108"/>
      <c r="U2" s="106" t="s">
        <v>120</v>
      </c>
      <c r="V2" s="107"/>
      <c r="W2" s="107"/>
      <c r="X2" s="107"/>
      <c r="Y2" s="107"/>
      <c r="Z2" s="108"/>
      <c r="AA2" s="106" t="s">
        <v>121</v>
      </c>
      <c r="AB2" s="107"/>
      <c r="AC2" s="107"/>
      <c r="AD2" s="107"/>
      <c r="AE2" s="107"/>
      <c r="AF2" s="108"/>
    </row>
    <row r="3" spans="1:32" x14ac:dyDescent="0.3">
      <c r="B3" s="42"/>
      <c r="C3" s="109" t="s">
        <v>89</v>
      </c>
      <c r="D3" s="110" t="s">
        <v>90</v>
      </c>
      <c r="E3" s="110" t="s">
        <v>91</v>
      </c>
      <c r="F3" s="110" t="s">
        <v>92</v>
      </c>
      <c r="G3" s="110" t="s">
        <v>93</v>
      </c>
      <c r="H3" s="111" t="s">
        <v>94</v>
      </c>
      <c r="I3" s="109" t="s">
        <v>89</v>
      </c>
      <c r="J3" s="110" t="s">
        <v>90</v>
      </c>
      <c r="K3" s="110" t="s">
        <v>91</v>
      </c>
      <c r="L3" s="110" t="s">
        <v>92</v>
      </c>
      <c r="M3" s="110" t="s">
        <v>93</v>
      </c>
      <c r="N3" s="111" t="s">
        <v>94</v>
      </c>
      <c r="O3" s="109" t="s">
        <v>89</v>
      </c>
      <c r="P3" s="110" t="s">
        <v>90</v>
      </c>
      <c r="Q3" s="110" t="s">
        <v>91</v>
      </c>
      <c r="R3" s="110" t="s">
        <v>92</v>
      </c>
      <c r="S3" s="110" t="s">
        <v>93</v>
      </c>
      <c r="T3" s="111" t="s">
        <v>94</v>
      </c>
      <c r="U3" s="109" t="s">
        <v>89</v>
      </c>
      <c r="V3" s="110" t="s">
        <v>90</v>
      </c>
      <c r="W3" s="110" t="s">
        <v>91</v>
      </c>
      <c r="X3" s="110" t="s">
        <v>92</v>
      </c>
      <c r="Y3" s="110" t="s">
        <v>93</v>
      </c>
      <c r="Z3" s="111" t="s">
        <v>94</v>
      </c>
      <c r="AA3" s="109" t="s">
        <v>89</v>
      </c>
      <c r="AB3" s="110" t="s">
        <v>90</v>
      </c>
      <c r="AC3" s="110" t="s">
        <v>91</v>
      </c>
      <c r="AD3" s="110" t="s">
        <v>92</v>
      </c>
      <c r="AE3" s="110" t="s">
        <v>93</v>
      </c>
      <c r="AF3" s="111" t="s">
        <v>94</v>
      </c>
    </row>
    <row r="4" spans="1:32" x14ac:dyDescent="0.3">
      <c r="A4" s="2"/>
      <c r="B4" s="2" t="s">
        <v>95</v>
      </c>
      <c r="C4" s="21">
        <v>0</v>
      </c>
      <c r="D4" s="23">
        <v>0</v>
      </c>
      <c r="E4" s="23">
        <v>0</v>
      </c>
      <c r="F4" s="23">
        <v>1</v>
      </c>
      <c r="G4" s="23">
        <v>0</v>
      </c>
      <c r="H4" s="26">
        <v>0</v>
      </c>
      <c r="I4" s="21">
        <v>4</v>
      </c>
      <c r="J4" s="23">
        <v>0</v>
      </c>
      <c r="K4" s="23">
        <v>0</v>
      </c>
      <c r="L4" s="23">
        <v>2</v>
      </c>
      <c r="M4" s="23">
        <v>0</v>
      </c>
      <c r="N4" s="26">
        <v>1</v>
      </c>
      <c r="O4" s="21">
        <v>0</v>
      </c>
      <c r="P4" s="23">
        <v>0</v>
      </c>
      <c r="Q4" s="23">
        <v>0</v>
      </c>
      <c r="R4" s="23">
        <v>4</v>
      </c>
      <c r="S4" s="23">
        <v>0</v>
      </c>
      <c r="T4" s="26">
        <v>0</v>
      </c>
      <c r="U4" s="21">
        <v>0</v>
      </c>
      <c r="V4" s="23">
        <v>0</v>
      </c>
      <c r="W4" s="23">
        <v>0</v>
      </c>
      <c r="X4" s="23">
        <v>4</v>
      </c>
      <c r="Y4" s="23">
        <v>0</v>
      </c>
      <c r="Z4" s="26">
        <v>0</v>
      </c>
      <c r="AA4" s="21">
        <v>6</v>
      </c>
      <c r="AB4" s="23">
        <v>2</v>
      </c>
      <c r="AC4" s="23">
        <v>0</v>
      </c>
      <c r="AD4" s="23">
        <v>39</v>
      </c>
      <c r="AE4" s="23">
        <v>0</v>
      </c>
      <c r="AF4" s="26">
        <v>4</v>
      </c>
    </row>
    <row r="5" spans="1:32" x14ac:dyDescent="0.3">
      <c r="A5" s="2"/>
      <c r="B5" s="2" t="s">
        <v>96</v>
      </c>
      <c r="C5" s="21">
        <v>0</v>
      </c>
      <c r="D5" s="23">
        <v>5</v>
      </c>
      <c r="E5" s="23">
        <v>9</v>
      </c>
      <c r="F5" s="23">
        <v>1</v>
      </c>
      <c r="G5" s="23">
        <v>8</v>
      </c>
      <c r="H5" s="26">
        <v>6</v>
      </c>
      <c r="I5" s="21">
        <v>0</v>
      </c>
      <c r="J5" s="23">
        <v>3</v>
      </c>
      <c r="K5" s="23">
        <v>311</v>
      </c>
      <c r="L5" s="23">
        <v>2</v>
      </c>
      <c r="M5" s="23">
        <v>8</v>
      </c>
      <c r="N5" s="26">
        <v>2</v>
      </c>
      <c r="O5" s="21">
        <v>0</v>
      </c>
      <c r="P5" s="23">
        <v>4</v>
      </c>
      <c r="Q5" s="23">
        <v>5</v>
      </c>
      <c r="R5" s="23">
        <v>0</v>
      </c>
      <c r="S5" s="23">
        <v>10</v>
      </c>
      <c r="T5" s="26">
        <v>1</v>
      </c>
      <c r="U5" s="21">
        <v>0</v>
      </c>
      <c r="V5" s="23">
        <v>0</v>
      </c>
      <c r="W5" s="23">
        <v>3</v>
      </c>
      <c r="X5" s="23">
        <v>3</v>
      </c>
      <c r="Y5" s="23">
        <v>9</v>
      </c>
      <c r="Z5" s="26">
        <v>16</v>
      </c>
      <c r="AA5" s="21">
        <v>0</v>
      </c>
      <c r="AB5" s="23">
        <v>2</v>
      </c>
      <c r="AC5" s="23">
        <v>33</v>
      </c>
      <c r="AD5" s="23">
        <v>2</v>
      </c>
      <c r="AE5" s="23">
        <v>10</v>
      </c>
      <c r="AF5" s="26">
        <v>5</v>
      </c>
    </row>
    <row r="6" spans="1:32" x14ac:dyDescent="0.3">
      <c r="A6" s="2"/>
      <c r="B6" s="2" t="s">
        <v>98</v>
      </c>
      <c r="C6" s="21">
        <v>0</v>
      </c>
      <c r="D6" s="23">
        <v>2</v>
      </c>
      <c r="E6" s="23">
        <v>0</v>
      </c>
      <c r="F6" s="23">
        <v>0</v>
      </c>
      <c r="G6" s="23">
        <v>10</v>
      </c>
      <c r="H6" s="26">
        <v>0</v>
      </c>
      <c r="I6" s="21">
        <v>0</v>
      </c>
      <c r="J6" s="23">
        <v>0</v>
      </c>
      <c r="K6" s="23">
        <v>0</v>
      </c>
      <c r="L6" s="23">
        <v>0</v>
      </c>
      <c r="M6" s="23">
        <v>3</v>
      </c>
      <c r="N6" s="26">
        <v>0</v>
      </c>
      <c r="O6" s="21">
        <v>36</v>
      </c>
      <c r="P6" s="23">
        <v>1</v>
      </c>
      <c r="Q6" s="23">
        <v>0</v>
      </c>
      <c r="R6" s="23">
        <v>0</v>
      </c>
      <c r="S6" s="23">
        <v>6</v>
      </c>
      <c r="T6" s="26">
        <v>0</v>
      </c>
      <c r="U6" s="21">
        <v>12</v>
      </c>
      <c r="V6" s="23">
        <v>2</v>
      </c>
      <c r="W6" s="23">
        <v>0</v>
      </c>
      <c r="X6" s="23">
        <v>0</v>
      </c>
      <c r="Y6" s="23">
        <v>7</v>
      </c>
      <c r="Z6" s="26">
        <v>0</v>
      </c>
      <c r="AA6" s="21">
        <v>36</v>
      </c>
      <c r="AB6" s="23">
        <v>1</v>
      </c>
      <c r="AC6" s="23">
        <v>0</v>
      </c>
      <c r="AD6" s="23">
        <v>0</v>
      </c>
      <c r="AE6" s="23">
        <v>5</v>
      </c>
      <c r="AF6" s="26">
        <v>0</v>
      </c>
    </row>
    <row r="7" spans="1:32" x14ac:dyDescent="0.3">
      <c r="A7" s="2"/>
      <c r="B7" s="2" t="s">
        <v>99</v>
      </c>
      <c r="C7" s="21">
        <v>20</v>
      </c>
      <c r="D7" s="23">
        <v>39</v>
      </c>
      <c r="E7" s="23">
        <v>870</v>
      </c>
      <c r="F7" s="23">
        <v>43</v>
      </c>
      <c r="G7" s="23">
        <v>12</v>
      </c>
      <c r="H7" s="26">
        <v>1</v>
      </c>
      <c r="I7" s="21">
        <v>22</v>
      </c>
      <c r="J7" s="23">
        <v>67</v>
      </c>
      <c r="K7" s="23">
        <v>830</v>
      </c>
      <c r="L7" s="23">
        <v>129</v>
      </c>
      <c r="M7" s="23">
        <v>51</v>
      </c>
      <c r="N7" s="26">
        <v>1</v>
      </c>
      <c r="O7" s="21">
        <v>30</v>
      </c>
      <c r="P7" s="23">
        <v>63</v>
      </c>
      <c r="Q7" s="23">
        <v>77</v>
      </c>
      <c r="R7" s="23">
        <v>0</v>
      </c>
      <c r="S7" s="23">
        <v>8</v>
      </c>
      <c r="T7" s="26">
        <v>3</v>
      </c>
      <c r="U7" s="21">
        <v>20</v>
      </c>
      <c r="V7" s="23">
        <v>61</v>
      </c>
      <c r="W7" s="23">
        <v>78</v>
      </c>
      <c r="X7" s="23">
        <v>1</v>
      </c>
      <c r="Y7" s="23">
        <v>24</v>
      </c>
      <c r="Z7" s="26">
        <v>7</v>
      </c>
      <c r="AA7" s="21">
        <v>22</v>
      </c>
      <c r="AB7" s="23">
        <v>24</v>
      </c>
      <c r="AC7" s="23">
        <v>210</v>
      </c>
      <c r="AD7" s="23">
        <v>23</v>
      </c>
      <c r="AE7" s="23">
        <v>49</v>
      </c>
      <c r="AF7" s="26">
        <v>1</v>
      </c>
    </row>
    <row r="8" spans="1:32" x14ac:dyDescent="0.3">
      <c r="A8" s="2"/>
      <c r="B8" s="2" t="s">
        <v>100</v>
      </c>
      <c r="C8" s="21">
        <v>0</v>
      </c>
      <c r="D8" s="23">
        <v>0</v>
      </c>
      <c r="E8" s="23">
        <v>0</v>
      </c>
      <c r="F8" s="23">
        <v>0</v>
      </c>
      <c r="G8" s="23">
        <v>0</v>
      </c>
      <c r="H8" s="26">
        <v>0</v>
      </c>
      <c r="I8" s="21">
        <v>0</v>
      </c>
      <c r="J8" s="23">
        <v>0</v>
      </c>
      <c r="K8" s="23">
        <v>0</v>
      </c>
      <c r="L8" s="23">
        <v>0</v>
      </c>
      <c r="M8" s="23">
        <v>0</v>
      </c>
      <c r="N8" s="26">
        <v>0</v>
      </c>
      <c r="O8" s="21">
        <v>0</v>
      </c>
      <c r="P8" s="23">
        <v>0</v>
      </c>
      <c r="Q8" s="23">
        <v>0</v>
      </c>
      <c r="R8" s="23">
        <v>0</v>
      </c>
      <c r="S8" s="23">
        <v>0</v>
      </c>
      <c r="T8" s="26">
        <v>0</v>
      </c>
      <c r="U8" s="21">
        <v>0</v>
      </c>
      <c r="V8" s="23">
        <v>0</v>
      </c>
      <c r="W8" s="23">
        <v>0</v>
      </c>
      <c r="X8" s="23">
        <v>5</v>
      </c>
      <c r="Y8" s="23">
        <v>0</v>
      </c>
      <c r="Z8" s="26">
        <v>0</v>
      </c>
      <c r="AA8" s="21">
        <v>0</v>
      </c>
      <c r="AB8" s="23">
        <v>0</v>
      </c>
      <c r="AC8" s="23">
        <v>1</v>
      </c>
      <c r="AD8" s="23">
        <v>0</v>
      </c>
      <c r="AE8" s="23">
        <v>0</v>
      </c>
      <c r="AF8" s="26">
        <v>0</v>
      </c>
    </row>
    <row r="9" spans="1:32" x14ac:dyDescent="0.3">
      <c r="A9" s="2"/>
      <c r="B9" s="2" t="s">
        <v>101</v>
      </c>
      <c r="C9" s="21">
        <v>6</v>
      </c>
      <c r="D9" s="23">
        <v>41</v>
      </c>
      <c r="E9" s="23">
        <v>11</v>
      </c>
      <c r="F9" s="23">
        <v>15</v>
      </c>
      <c r="G9" s="23">
        <v>5</v>
      </c>
      <c r="H9" s="26">
        <v>33</v>
      </c>
      <c r="I9" s="21">
        <v>7</v>
      </c>
      <c r="J9" s="23">
        <v>68</v>
      </c>
      <c r="K9" s="23">
        <v>41</v>
      </c>
      <c r="L9" s="23">
        <v>8</v>
      </c>
      <c r="M9" s="23">
        <v>0</v>
      </c>
      <c r="N9" s="26">
        <v>36</v>
      </c>
      <c r="O9" s="21">
        <v>12</v>
      </c>
      <c r="P9" s="23">
        <v>92</v>
      </c>
      <c r="Q9" s="23">
        <v>7</v>
      </c>
      <c r="R9" s="23">
        <v>13</v>
      </c>
      <c r="S9" s="23">
        <v>3</v>
      </c>
      <c r="T9" s="26">
        <v>39</v>
      </c>
      <c r="U9" s="21">
        <v>7</v>
      </c>
      <c r="V9" s="23">
        <v>82</v>
      </c>
      <c r="W9" s="23">
        <v>18</v>
      </c>
      <c r="X9" s="23">
        <v>10</v>
      </c>
      <c r="Y9" s="23">
        <v>7</v>
      </c>
      <c r="Z9" s="26">
        <v>46</v>
      </c>
      <c r="AA9" s="21">
        <v>10</v>
      </c>
      <c r="AB9" s="23">
        <v>59</v>
      </c>
      <c r="AC9" s="23">
        <v>16</v>
      </c>
      <c r="AD9" s="23">
        <v>16</v>
      </c>
      <c r="AE9" s="23">
        <v>1</v>
      </c>
      <c r="AF9" s="26">
        <v>49</v>
      </c>
    </row>
    <row r="10" spans="1:32" s="6" customFormat="1" x14ac:dyDescent="0.3">
      <c r="A10" s="2"/>
      <c r="B10" s="2" t="s">
        <v>102</v>
      </c>
      <c r="C10" s="21">
        <v>95</v>
      </c>
      <c r="D10" s="23">
        <v>65</v>
      </c>
      <c r="E10" s="23">
        <v>2</v>
      </c>
      <c r="F10" s="23">
        <v>162</v>
      </c>
      <c r="G10" s="23">
        <v>4</v>
      </c>
      <c r="H10" s="26">
        <v>7</v>
      </c>
      <c r="I10" s="21">
        <v>80</v>
      </c>
      <c r="J10" s="23">
        <v>39</v>
      </c>
      <c r="K10" s="23">
        <v>30</v>
      </c>
      <c r="L10" s="23">
        <v>1151</v>
      </c>
      <c r="M10" s="23">
        <v>0</v>
      </c>
      <c r="N10" s="26">
        <v>5</v>
      </c>
      <c r="O10" s="21">
        <v>52</v>
      </c>
      <c r="P10" s="23">
        <v>85</v>
      </c>
      <c r="Q10" s="23">
        <v>2</v>
      </c>
      <c r="R10" s="23">
        <v>342</v>
      </c>
      <c r="S10" s="23">
        <v>75</v>
      </c>
      <c r="T10" s="26">
        <v>10</v>
      </c>
      <c r="U10" s="21">
        <v>120</v>
      </c>
      <c r="V10" s="23">
        <v>72</v>
      </c>
      <c r="W10" s="23">
        <v>28</v>
      </c>
      <c r="X10" s="23">
        <v>581</v>
      </c>
      <c r="Y10" s="23">
        <v>150</v>
      </c>
      <c r="Z10" s="26">
        <v>928</v>
      </c>
      <c r="AA10" s="21">
        <v>171</v>
      </c>
      <c r="AB10" s="23">
        <v>10</v>
      </c>
      <c r="AC10" s="23">
        <v>6</v>
      </c>
      <c r="AD10" s="23">
        <v>2158</v>
      </c>
      <c r="AE10" s="23">
        <v>67</v>
      </c>
      <c r="AF10" s="26">
        <v>7</v>
      </c>
    </row>
    <row r="11" spans="1:32" x14ac:dyDescent="0.3">
      <c r="A11" s="2"/>
      <c r="B11" s="2" t="s">
        <v>104</v>
      </c>
      <c r="C11" s="21">
        <v>0</v>
      </c>
      <c r="D11" s="23">
        <v>2</v>
      </c>
      <c r="E11" s="23">
        <v>0</v>
      </c>
      <c r="F11" s="23">
        <v>0</v>
      </c>
      <c r="G11" s="23">
        <v>1</v>
      </c>
      <c r="H11" s="26">
        <v>0</v>
      </c>
      <c r="I11" s="21">
        <v>0</v>
      </c>
      <c r="J11" s="23">
        <v>16</v>
      </c>
      <c r="K11" s="23">
        <v>4</v>
      </c>
      <c r="L11" s="23">
        <v>0</v>
      </c>
      <c r="M11" s="23">
        <v>1</v>
      </c>
      <c r="N11" s="26">
        <v>0</v>
      </c>
      <c r="O11" s="21">
        <v>0</v>
      </c>
      <c r="P11" s="23">
        <v>4</v>
      </c>
      <c r="Q11" s="23">
        <v>0</v>
      </c>
      <c r="R11" s="23">
        <v>0</v>
      </c>
      <c r="S11" s="23">
        <v>0</v>
      </c>
      <c r="T11" s="26">
        <v>1</v>
      </c>
      <c r="U11" s="21">
        <v>0</v>
      </c>
      <c r="V11" s="23">
        <v>12</v>
      </c>
      <c r="W11" s="23">
        <v>2</v>
      </c>
      <c r="X11" s="23">
        <v>0</v>
      </c>
      <c r="Y11" s="23">
        <v>0</v>
      </c>
      <c r="Z11" s="26">
        <v>4</v>
      </c>
      <c r="AA11" s="21">
        <v>0</v>
      </c>
      <c r="AB11" s="23">
        <v>4</v>
      </c>
      <c r="AC11" s="23">
        <v>2</v>
      </c>
      <c r="AD11" s="23">
        <v>0</v>
      </c>
      <c r="AE11" s="23">
        <v>0</v>
      </c>
      <c r="AF11" s="26">
        <v>1</v>
      </c>
    </row>
    <row r="12" spans="1:32" x14ac:dyDescent="0.3">
      <c r="A12" s="2"/>
      <c r="B12" s="2" t="s">
        <v>106</v>
      </c>
      <c r="C12" s="21">
        <v>0</v>
      </c>
      <c r="D12" s="23">
        <v>0</v>
      </c>
      <c r="E12" s="23">
        <v>0</v>
      </c>
      <c r="F12" s="23">
        <v>4</v>
      </c>
      <c r="G12" s="23">
        <v>0</v>
      </c>
      <c r="H12" s="26">
        <v>0</v>
      </c>
      <c r="I12" s="21">
        <v>0</v>
      </c>
      <c r="J12" s="23">
        <v>0</v>
      </c>
      <c r="K12" s="23">
        <v>0</v>
      </c>
      <c r="L12" s="23">
        <v>7</v>
      </c>
      <c r="M12" s="23">
        <v>0</v>
      </c>
      <c r="N12" s="26">
        <v>0</v>
      </c>
      <c r="O12" s="21">
        <v>0</v>
      </c>
      <c r="P12" s="23">
        <v>0</v>
      </c>
      <c r="Q12" s="23">
        <v>0</v>
      </c>
      <c r="R12" s="23">
        <v>0</v>
      </c>
      <c r="S12" s="23">
        <v>1</v>
      </c>
      <c r="T12" s="26">
        <v>0</v>
      </c>
      <c r="U12" s="21">
        <v>0</v>
      </c>
      <c r="V12" s="23">
        <v>0</v>
      </c>
      <c r="W12" s="23">
        <v>0</v>
      </c>
      <c r="X12" s="23">
        <v>0</v>
      </c>
      <c r="Y12" s="23">
        <v>0</v>
      </c>
      <c r="Z12" s="26">
        <v>0</v>
      </c>
      <c r="AA12" s="21">
        <v>0</v>
      </c>
      <c r="AB12" s="23">
        <v>0</v>
      </c>
      <c r="AC12" s="23">
        <v>0</v>
      </c>
      <c r="AD12" s="23">
        <v>0</v>
      </c>
      <c r="AE12" s="23">
        <v>1</v>
      </c>
      <c r="AF12" s="26">
        <v>0</v>
      </c>
    </row>
    <row r="13" spans="1:32" x14ac:dyDescent="0.3">
      <c r="A13" s="2"/>
      <c r="B13" s="2" t="s">
        <v>107</v>
      </c>
      <c r="C13" s="21">
        <v>6</v>
      </c>
      <c r="D13" s="23">
        <v>32</v>
      </c>
      <c r="E13" s="23">
        <v>1</v>
      </c>
      <c r="F13" s="23">
        <v>0</v>
      </c>
      <c r="G13" s="23">
        <v>0</v>
      </c>
      <c r="H13" s="26">
        <v>0</v>
      </c>
      <c r="I13" s="21">
        <v>9</v>
      </c>
      <c r="J13" s="23">
        <v>6</v>
      </c>
      <c r="K13" s="23">
        <v>4</v>
      </c>
      <c r="L13" s="23">
        <v>4</v>
      </c>
      <c r="M13" s="23">
        <v>0</v>
      </c>
      <c r="N13" s="26">
        <v>0</v>
      </c>
      <c r="O13" s="21">
        <v>19</v>
      </c>
      <c r="P13" s="23">
        <v>38</v>
      </c>
      <c r="Q13" s="23">
        <v>0</v>
      </c>
      <c r="R13" s="23">
        <v>6</v>
      </c>
      <c r="S13" s="23">
        <v>0</v>
      </c>
      <c r="T13" s="26">
        <v>0</v>
      </c>
      <c r="U13" s="21">
        <v>7</v>
      </c>
      <c r="V13" s="23">
        <v>16</v>
      </c>
      <c r="W13" s="23">
        <v>1</v>
      </c>
      <c r="X13" s="23">
        <v>4</v>
      </c>
      <c r="Y13" s="23">
        <v>0</v>
      </c>
      <c r="Z13" s="26">
        <v>0</v>
      </c>
      <c r="AA13" s="21">
        <v>11</v>
      </c>
      <c r="AB13" s="23">
        <v>8</v>
      </c>
      <c r="AC13" s="23">
        <v>1</v>
      </c>
      <c r="AD13" s="23">
        <v>4</v>
      </c>
      <c r="AE13" s="23">
        <v>0</v>
      </c>
      <c r="AF13" s="26">
        <v>1</v>
      </c>
    </row>
    <row r="14" spans="1:32" x14ac:dyDescent="0.3">
      <c r="A14" s="2"/>
      <c r="B14" s="2" t="s">
        <v>108</v>
      </c>
      <c r="C14" s="21">
        <v>0</v>
      </c>
      <c r="D14" s="23">
        <v>0</v>
      </c>
      <c r="E14" s="23">
        <v>4</v>
      </c>
      <c r="F14" s="23">
        <v>0</v>
      </c>
      <c r="G14" s="23">
        <v>0</v>
      </c>
      <c r="H14" s="26">
        <v>0</v>
      </c>
      <c r="I14" s="21">
        <v>2</v>
      </c>
      <c r="J14" s="23">
        <v>1</v>
      </c>
      <c r="K14" s="23">
        <v>24</v>
      </c>
      <c r="L14" s="23">
        <v>0</v>
      </c>
      <c r="M14" s="23">
        <v>0</v>
      </c>
      <c r="N14" s="26">
        <v>0</v>
      </c>
      <c r="O14" s="21">
        <v>12</v>
      </c>
      <c r="P14" s="23">
        <v>0</v>
      </c>
      <c r="Q14" s="23">
        <v>0</v>
      </c>
      <c r="R14" s="23">
        <v>0</v>
      </c>
      <c r="S14" s="23">
        <v>0</v>
      </c>
      <c r="T14" s="26">
        <v>0</v>
      </c>
      <c r="U14" s="21">
        <v>4</v>
      </c>
      <c r="V14" s="23">
        <v>1</v>
      </c>
      <c r="W14" s="23">
        <v>0</v>
      </c>
      <c r="X14" s="23">
        <v>0</v>
      </c>
      <c r="Y14" s="23">
        <v>0</v>
      </c>
      <c r="Z14" s="26">
        <v>0</v>
      </c>
      <c r="AA14" s="21">
        <v>2</v>
      </c>
      <c r="AB14" s="23">
        <v>3</v>
      </c>
      <c r="AC14" s="23">
        <v>3</v>
      </c>
      <c r="AD14" s="23">
        <v>0</v>
      </c>
      <c r="AE14" s="23">
        <v>0</v>
      </c>
      <c r="AF14" s="26">
        <v>0</v>
      </c>
    </row>
    <row r="15" spans="1:32" s="6" customFormat="1" x14ac:dyDescent="0.3">
      <c r="A15" s="2"/>
      <c r="B15" s="2" t="s">
        <v>109</v>
      </c>
      <c r="C15" s="21">
        <v>43</v>
      </c>
      <c r="D15" s="23">
        <v>34</v>
      </c>
      <c r="E15" s="23">
        <v>15</v>
      </c>
      <c r="F15" s="23">
        <v>0</v>
      </c>
      <c r="G15" s="23">
        <v>0</v>
      </c>
      <c r="H15" s="26">
        <v>0</v>
      </c>
      <c r="I15" s="21">
        <v>23</v>
      </c>
      <c r="J15" s="23">
        <v>72</v>
      </c>
      <c r="K15" s="23">
        <v>44</v>
      </c>
      <c r="L15" s="23">
        <v>0</v>
      </c>
      <c r="M15" s="23">
        <v>0</v>
      </c>
      <c r="N15" s="26">
        <v>1</v>
      </c>
      <c r="O15" s="21">
        <v>72</v>
      </c>
      <c r="P15" s="23">
        <v>68</v>
      </c>
      <c r="Q15" s="23">
        <v>36</v>
      </c>
      <c r="R15" s="23">
        <v>4</v>
      </c>
      <c r="S15" s="23">
        <v>0</v>
      </c>
      <c r="T15" s="26">
        <v>0</v>
      </c>
      <c r="U15" s="21">
        <v>50</v>
      </c>
      <c r="V15" s="23">
        <v>22</v>
      </c>
      <c r="W15" s="23">
        <v>19</v>
      </c>
      <c r="X15" s="23">
        <v>0</v>
      </c>
      <c r="Y15" s="23">
        <v>0</v>
      </c>
      <c r="Z15" s="26">
        <v>0</v>
      </c>
      <c r="AA15" s="21">
        <v>25</v>
      </c>
      <c r="AB15" s="23">
        <v>18</v>
      </c>
      <c r="AC15" s="23">
        <v>14</v>
      </c>
      <c r="AD15" s="23">
        <v>0</v>
      </c>
      <c r="AE15" s="23">
        <v>0</v>
      </c>
      <c r="AF15" s="26">
        <v>0</v>
      </c>
    </row>
    <row r="16" spans="1:32" x14ac:dyDescent="0.3">
      <c r="A16" s="2"/>
      <c r="B16" s="2" t="s">
        <v>110</v>
      </c>
      <c r="C16" s="21">
        <v>0</v>
      </c>
      <c r="D16" s="23">
        <v>6</v>
      </c>
      <c r="E16" s="23">
        <v>0</v>
      </c>
      <c r="F16" s="23">
        <v>3</v>
      </c>
      <c r="G16" s="23">
        <v>123</v>
      </c>
      <c r="H16" s="26">
        <v>73</v>
      </c>
      <c r="I16" s="21">
        <v>0</v>
      </c>
      <c r="J16" s="23">
        <v>0</v>
      </c>
      <c r="K16" s="23">
        <v>0</v>
      </c>
      <c r="L16" s="23">
        <v>0</v>
      </c>
      <c r="M16" s="23">
        <v>55</v>
      </c>
      <c r="N16" s="26">
        <v>52</v>
      </c>
      <c r="O16" s="21">
        <v>32</v>
      </c>
      <c r="P16" s="23">
        <v>6</v>
      </c>
      <c r="Q16" s="23">
        <v>0</v>
      </c>
      <c r="R16" s="23">
        <v>0</v>
      </c>
      <c r="S16" s="23">
        <v>88</v>
      </c>
      <c r="T16" s="26">
        <v>25</v>
      </c>
      <c r="U16" s="21">
        <v>11</v>
      </c>
      <c r="V16" s="23">
        <v>9</v>
      </c>
      <c r="W16" s="23">
        <v>0</v>
      </c>
      <c r="X16" s="23">
        <v>0</v>
      </c>
      <c r="Y16" s="23">
        <v>91</v>
      </c>
      <c r="Z16" s="26">
        <v>102</v>
      </c>
      <c r="AA16" s="21">
        <v>31</v>
      </c>
      <c r="AB16" s="23">
        <v>2</v>
      </c>
      <c r="AC16" s="23">
        <v>0</v>
      </c>
      <c r="AD16" s="23">
        <v>0</v>
      </c>
      <c r="AE16" s="23">
        <v>70</v>
      </c>
      <c r="AF16" s="26">
        <v>28</v>
      </c>
    </row>
    <row r="17" spans="1:32" x14ac:dyDescent="0.3">
      <c r="A17" s="2"/>
      <c r="B17" s="2" t="s">
        <v>112</v>
      </c>
      <c r="C17" s="21">
        <v>13</v>
      </c>
      <c r="D17" s="23">
        <v>58</v>
      </c>
      <c r="E17" s="23">
        <v>61</v>
      </c>
      <c r="F17" s="23">
        <v>3</v>
      </c>
      <c r="G17" s="23">
        <v>7</v>
      </c>
      <c r="H17" s="26">
        <v>0</v>
      </c>
      <c r="I17" s="21">
        <v>23</v>
      </c>
      <c r="J17" s="23">
        <v>161</v>
      </c>
      <c r="K17" s="23">
        <v>193</v>
      </c>
      <c r="L17" s="23">
        <v>2</v>
      </c>
      <c r="M17" s="23">
        <v>11</v>
      </c>
      <c r="N17" s="26">
        <v>1</v>
      </c>
      <c r="O17" s="21">
        <v>76</v>
      </c>
      <c r="P17" s="23">
        <v>118</v>
      </c>
      <c r="Q17" s="23">
        <v>85</v>
      </c>
      <c r="R17" s="23">
        <v>1</v>
      </c>
      <c r="S17" s="23">
        <v>7</v>
      </c>
      <c r="T17" s="26">
        <v>1</v>
      </c>
      <c r="U17" s="21">
        <v>33</v>
      </c>
      <c r="V17" s="23">
        <v>69</v>
      </c>
      <c r="W17" s="23">
        <v>93</v>
      </c>
      <c r="X17" s="23">
        <v>0</v>
      </c>
      <c r="Y17" s="23">
        <v>6</v>
      </c>
      <c r="Z17" s="26">
        <v>0</v>
      </c>
      <c r="AA17" s="21">
        <v>21</v>
      </c>
      <c r="AB17" s="23">
        <v>36</v>
      </c>
      <c r="AC17" s="23">
        <v>87</v>
      </c>
      <c r="AD17" s="23">
        <v>1</v>
      </c>
      <c r="AE17" s="23">
        <v>13</v>
      </c>
      <c r="AF17" s="26">
        <v>0</v>
      </c>
    </row>
    <row r="18" spans="1:32" x14ac:dyDescent="0.3">
      <c r="A18" s="2"/>
      <c r="B18" s="2" t="s">
        <v>113</v>
      </c>
      <c r="C18" s="21">
        <v>297</v>
      </c>
      <c r="D18" s="23">
        <v>7</v>
      </c>
      <c r="E18" s="23">
        <v>0</v>
      </c>
      <c r="F18" s="23">
        <v>58</v>
      </c>
      <c r="G18" s="23">
        <v>0</v>
      </c>
      <c r="H18" s="26">
        <v>0</v>
      </c>
      <c r="I18" s="21">
        <v>442</v>
      </c>
      <c r="J18" s="23">
        <v>105</v>
      </c>
      <c r="K18" s="23">
        <v>0</v>
      </c>
      <c r="L18" s="23">
        <v>152</v>
      </c>
      <c r="M18" s="23">
        <v>0</v>
      </c>
      <c r="N18" s="26">
        <v>7</v>
      </c>
      <c r="O18" s="21">
        <v>416</v>
      </c>
      <c r="P18" s="23">
        <v>20</v>
      </c>
      <c r="Q18" s="23">
        <v>0</v>
      </c>
      <c r="R18" s="23">
        <v>21</v>
      </c>
      <c r="S18" s="23">
        <v>0</v>
      </c>
      <c r="T18" s="26">
        <v>0</v>
      </c>
      <c r="U18" s="21">
        <v>355</v>
      </c>
      <c r="V18" s="23">
        <v>112</v>
      </c>
      <c r="W18" s="23">
        <v>0</v>
      </c>
      <c r="X18" s="23">
        <v>146</v>
      </c>
      <c r="Y18" s="23">
        <v>0</v>
      </c>
      <c r="Z18" s="26">
        <v>10</v>
      </c>
      <c r="AA18" s="21">
        <v>250</v>
      </c>
      <c r="AB18" s="23">
        <v>142</v>
      </c>
      <c r="AC18" s="23">
        <v>0</v>
      </c>
      <c r="AD18" s="23">
        <v>267</v>
      </c>
      <c r="AE18" s="23">
        <v>0</v>
      </c>
      <c r="AF18" s="26">
        <v>2</v>
      </c>
    </row>
    <row r="19" spans="1:32" x14ac:dyDescent="0.3">
      <c r="A19" s="2"/>
      <c r="B19" s="2" t="s">
        <v>114</v>
      </c>
      <c r="C19" s="21">
        <v>2</v>
      </c>
      <c r="D19" s="23">
        <v>2</v>
      </c>
      <c r="E19" s="23">
        <v>2</v>
      </c>
      <c r="F19" s="23">
        <v>2</v>
      </c>
      <c r="G19" s="23">
        <v>1</v>
      </c>
      <c r="H19" s="26">
        <v>4</v>
      </c>
      <c r="I19" s="21">
        <v>0</v>
      </c>
      <c r="J19" s="23">
        <v>5</v>
      </c>
      <c r="K19" s="23">
        <v>7</v>
      </c>
      <c r="L19" s="23">
        <v>0</v>
      </c>
      <c r="M19" s="23">
        <v>2</v>
      </c>
      <c r="N19" s="26">
        <v>1</v>
      </c>
      <c r="O19" s="21">
        <v>0</v>
      </c>
      <c r="P19" s="23">
        <v>10</v>
      </c>
      <c r="Q19" s="23">
        <v>2</v>
      </c>
      <c r="R19" s="23">
        <v>0</v>
      </c>
      <c r="S19" s="23">
        <v>0</v>
      </c>
      <c r="T19" s="26">
        <v>4</v>
      </c>
      <c r="U19" s="21">
        <v>4</v>
      </c>
      <c r="V19" s="23">
        <v>6</v>
      </c>
      <c r="W19" s="23">
        <v>3</v>
      </c>
      <c r="X19" s="23">
        <v>1</v>
      </c>
      <c r="Y19" s="23">
        <v>1</v>
      </c>
      <c r="Z19" s="26">
        <v>1</v>
      </c>
      <c r="AA19" s="21">
        <v>2</v>
      </c>
      <c r="AB19" s="23">
        <v>4</v>
      </c>
      <c r="AC19" s="23">
        <v>4</v>
      </c>
      <c r="AD19" s="23">
        <v>0</v>
      </c>
      <c r="AE19" s="23">
        <v>6</v>
      </c>
      <c r="AF19" s="26">
        <v>1</v>
      </c>
    </row>
    <row r="20" spans="1:32" x14ac:dyDescent="0.3">
      <c r="A20" s="2"/>
      <c r="B20" s="2" t="s">
        <v>115</v>
      </c>
      <c r="C20" s="21">
        <v>0</v>
      </c>
      <c r="D20" s="23">
        <v>2</v>
      </c>
      <c r="E20" s="23">
        <v>0</v>
      </c>
      <c r="F20" s="23">
        <v>0</v>
      </c>
      <c r="G20" s="23">
        <v>0</v>
      </c>
      <c r="H20" s="26">
        <v>0</v>
      </c>
      <c r="I20" s="21">
        <v>0</v>
      </c>
      <c r="J20" s="23">
        <v>4</v>
      </c>
      <c r="K20" s="23">
        <v>0</v>
      </c>
      <c r="L20" s="23">
        <v>0</v>
      </c>
      <c r="M20" s="23">
        <v>0</v>
      </c>
      <c r="N20" s="26">
        <v>0</v>
      </c>
      <c r="O20" s="21">
        <v>0</v>
      </c>
      <c r="P20" s="23">
        <v>0</v>
      </c>
      <c r="Q20" s="23">
        <v>6</v>
      </c>
      <c r="R20" s="23">
        <v>0</v>
      </c>
      <c r="S20" s="23">
        <v>0</v>
      </c>
      <c r="T20" s="26">
        <v>0</v>
      </c>
      <c r="U20" s="21">
        <v>0</v>
      </c>
      <c r="V20" s="23">
        <v>2</v>
      </c>
      <c r="W20" s="23">
        <v>4</v>
      </c>
      <c r="X20" s="23">
        <v>0</v>
      </c>
      <c r="Y20" s="23">
        <v>0</v>
      </c>
      <c r="Z20" s="26">
        <v>0</v>
      </c>
      <c r="AA20" s="21">
        <v>0</v>
      </c>
      <c r="AB20" s="23">
        <v>4</v>
      </c>
      <c r="AC20" s="23">
        <v>7</v>
      </c>
      <c r="AD20" s="23">
        <v>0</v>
      </c>
      <c r="AE20" s="23">
        <v>0</v>
      </c>
      <c r="AF20" s="26">
        <v>0</v>
      </c>
    </row>
    <row r="21" spans="1:32" x14ac:dyDescent="0.3">
      <c r="A21" s="2"/>
      <c r="B21" s="2" t="s">
        <v>116</v>
      </c>
      <c r="C21" s="21">
        <v>140</v>
      </c>
      <c r="D21" s="23">
        <v>12</v>
      </c>
      <c r="E21" s="23">
        <v>252</v>
      </c>
      <c r="F21" s="23">
        <v>16</v>
      </c>
      <c r="G21" s="23">
        <v>9</v>
      </c>
      <c r="H21" s="26">
        <v>124</v>
      </c>
      <c r="I21" s="21">
        <v>146</v>
      </c>
      <c r="J21" s="23">
        <v>89</v>
      </c>
      <c r="K21" s="23">
        <v>284</v>
      </c>
      <c r="L21" s="23">
        <v>72</v>
      </c>
      <c r="M21" s="23">
        <v>76</v>
      </c>
      <c r="N21" s="26">
        <v>193</v>
      </c>
      <c r="O21" s="21">
        <v>141</v>
      </c>
      <c r="P21" s="23">
        <v>22</v>
      </c>
      <c r="Q21" s="23">
        <v>405</v>
      </c>
      <c r="R21" s="23">
        <v>11</v>
      </c>
      <c r="S21" s="23">
        <v>4</v>
      </c>
      <c r="T21" s="26">
        <v>27</v>
      </c>
      <c r="U21" s="21">
        <v>212</v>
      </c>
      <c r="V21" s="23">
        <v>95</v>
      </c>
      <c r="W21" s="23">
        <v>405</v>
      </c>
      <c r="X21" s="23">
        <v>15</v>
      </c>
      <c r="Y21" s="23">
        <v>161</v>
      </c>
      <c r="Z21" s="26">
        <v>227</v>
      </c>
      <c r="AA21" s="21">
        <v>361</v>
      </c>
      <c r="AB21" s="23">
        <v>81</v>
      </c>
      <c r="AC21" s="23">
        <v>338</v>
      </c>
      <c r="AD21" s="23">
        <v>150</v>
      </c>
      <c r="AE21" s="23">
        <v>310</v>
      </c>
      <c r="AF21" s="26">
        <v>200</v>
      </c>
    </row>
    <row r="22" spans="1:32" x14ac:dyDescent="0.3">
      <c r="A22" s="2"/>
      <c r="B22" s="9" t="s">
        <v>0</v>
      </c>
      <c r="C22" s="22">
        <f>SUM(C4:C21)</f>
        <v>622</v>
      </c>
      <c r="D22" s="22">
        <f t="shared" ref="D22:AF22" si="0">SUM(D4:D21)</f>
        <v>307</v>
      </c>
      <c r="E22" s="22">
        <f t="shared" si="0"/>
        <v>1227</v>
      </c>
      <c r="F22" s="22">
        <f t="shared" si="0"/>
        <v>308</v>
      </c>
      <c r="G22" s="22">
        <f t="shared" si="0"/>
        <v>180</v>
      </c>
      <c r="H22" s="22">
        <f t="shared" si="0"/>
        <v>248</v>
      </c>
      <c r="I22" s="22">
        <f t="shared" si="0"/>
        <v>758</v>
      </c>
      <c r="J22" s="22">
        <f t="shared" si="0"/>
        <v>636</v>
      </c>
      <c r="K22" s="22">
        <f t="shared" si="0"/>
        <v>1772</v>
      </c>
      <c r="L22" s="22">
        <f t="shared" si="0"/>
        <v>1529</v>
      </c>
      <c r="M22" s="22">
        <f t="shared" si="0"/>
        <v>207</v>
      </c>
      <c r="N22" s="22">
        <f t="shared" si="0"/>
        <v>300</v>
      </c>
      <c r="O22" s="22">
        <f t="shared" si="0"/>
        <v>898</v>
      </c>
      <c r="P22" s="22">
        <f t="shared" si="0"/>
        <v>531</v>
      </c>
      <c r="Q22" s="22">
        <f t="shared" si="0"/>
        <v>625</v>
      </c>
      <c r="R22" s="22">
        <f t="shared" si="0"/>
        <v>402</v>
      </c>
      <c r="S22" s="22">
        <f t="shared" si="0"/>
        <v>202</v>
      </c>
      <c r="T22" s="22">
        <f t="shared" si="0"/>
        <v>111</v>
      </c>
      <c r="U22" s="22">
        <f t="shared" si="0"/>
        <v>835</v>
      </c>
      <c r="V22" s="22">
        <f t="shared" si="0"/>
        <v>561</v>
      </c>
      <c r="W22" s="22">
        <f t="shared" si="0"/>
        <v>654</v>
      </c>
      <c r="X22" s="22">
        <f t="shared" si="0"/>
        <v>770</v>
      </c>
      <c r="Y22" s="22">
        <f t="shared" si="0"/>
        <v>456</v>
      </c>
      <c r="Z22" s="22">
        <f t="shared" si="0"/>
        <v>1341</v>
      </c>
      <c r="AA22" s="22">
        <f t="shared" si="0"/>
        <v>948</v>
      </c>
      <c r="AB22" s="22">
        <f t="shared" si="0"/>
        <v>400</v>
      </c>
      <c r="AC22" s="22">
        <f t="shared" si="0"/>
        <v>722</v>
      </c>
      <c r="AD22" s="22">
        <f t="shared" si="0"/>
        <v>2660</v>
      </c>
      <c r="AE22" s="22">
        <f t="shared" si="0"/>
        <v>532</v>
      </c>
      <c r="AF22" s="22">
        <f t="shared" si="0"/>
        <v>299</v>
      </c>
    </row>
    <row r="23" spans="1:32" x14ac:dyDescent="0.3">
      <c r="A23" s="2"/>
    </row>
    <row r="25" spans="1:32" x14ac:dyDescent="0.3">
      <c r="B25" s="41" t="s">
        <v>30</v>
      </c>
      <c r="C25" s="106" t="s">
        <v>126</v>
      </c>
      <c r="D25" s="107"/>
      <c r="E25" s="107"/>
      <c r="F25" s="107"/>
      <c r="G25" s="107"/>
      <c r="H25" s="108"/>
      <c r="I25" s="106" t="s">
        <v>118</v>
      </c>
      <c r="J25" s="107"/>
      <c r="K25" s="107"/>
      <c r="L25" s="107"/>
      <c r="M25" s="107"/>
      <c r="N25" s="108"/>
      <c r="O25" s="106" t="s">
        <v>119</v>
      </c>
      <c r="P25" s="107"/>
      <c r="Q25" s="107"/>
      <c r="R25" s="107"/>
      <c r="S25" s="107"/>
      <c r="T25" s="108"/>
      <c r="U25" s="106" t="s">
        <v>129</v>
      </c>
      <c r="V25" s="107"/>
      <c r="W25" s="107"/>
      <c r="X25" s="107"/>
      <c r="Y25" s="107"/>
      <c r="Z25" s="108"/>
      <c r="AA25" s="106" t="s">
        <v>121</v>
      </c>
      <c r="AB25" s="107"/>
      <c r="AC25" s="107"/>
      <c r="AD25" s="107"/>
      <c r="AE25" s="107"/>
      <c r="AF25" s="108"/>
    </row>
    <row r="26" spans="1:32" x14ac:dyDescent="0.3">
      <c r="B26" s="42"/>
      <c r="C26" s="109" t="s">
        <v>89</v>
      </c>
      <c r="D26" s="110" t="s">
        <v>90</v>
      </c>
      <c r="E26" s="110" t="s">
        <v>91</v>
      </c>
      <c r="F26" s="110" t="s">
        <v>92</v>
      </c>
      <c r="G26" s="110" t="s">
        <v>93</v>
      </c>
      <c r="H26" s="111" t="s">
        <v>94</v>
      </c>
      <c r="I26" s="109" t="s">
        <v>89</v>
      </c>
      <c r="J26" s="110" t="s">
        <v>90</v>
      </c>
      <c r="K26" s="110" t="s">
        <v>91</v>
      </c>
      <c r="L26" s="110" t="s">
        <v>92</v>
      </c>
      <c r="M26" s="110" t="s">
        <v>93</v>
      </c>
      <c r="N26" s="111" t="s">
        <v>94</v>
      </c>
      <c r="O26" s="109" t="s">
        <v>89</v>
      </c>
      <c r="P26" s="110" t="s">
        <v>90</v>
      </c>
      <c r="Q26" s="110" t="s">
        <v>91</v>
      </c>
      <c r="R26" s="110" t="s">
        <v>92</v>
      </c>
      <c r="S26" s="110" t="s">
        <v>93</v>
      </c>
      <c r="T26" s="111" t="s">
        <v>94</v>
      </c>
      <c r="U26" s="109" t="s">
        <v>89</v>
      </c>
      <c r="V26" s="110" t="s">
        <v>90</v>
      </c>
      <c r="W26" s="110" t="s">
        <v>91</v>
      </c>
      <c r="X26" s="110" t="s">
        <v>92</v>
      </c>
      <c r="Y26" s="110" t="s">
        <v>93</v>
      </c>
      <c r="Z26" s="111" t="s">
        <v>94</v>
      </c>
      <c r="AA26" s="109" t="s">
        <v>89</v>
      </c>
      <c r="AB26" s="110" t="s">
        <v>90</v>
      </c>
      <c r="AC26" s="110" t="s">
        <v>91</v>
      </c>
      <c r="AD26" s="110" t="s">
        <v>92</v>
      </c>
      <c r="AE26" s="110" t="s">
        <v>93</v>
      </c>
      <c r="AF26" s="111" t="s">
        <v>94</v>
      </c>
    </row>
    <row r="27" spans="1:32" x14ac:dyDescent="0.3">
      <c r="A27" s="2"/>
      <c r="B27" s="2" t="s">
        <v>95</v>
      </c>
      <c r="C27" s="20">
        <f>(C4/C22)*100</f>
        <v>0</v>
      </c>
      <c r="D27" s="27">
        <v>0</v>
      </c>
      <c r="E27" s="27">
        <v>0</v>
      </c>
      <c r="F27" s="27">
        <v>9.5969289827255277E-2</v>
      </c>
      <c r="G27" s="27">
        <v>0</v>
      </c>
      <c r="H27" s="3">
        <v>0</v>
      </c>
      <c r="I27" s="20">
        <v>0.2824858757062147</v>
      </c>
      <c r="J27" s="27">
        <v>0</v>
      </c>
      <c r="K27" s="27">
        <v>0</v>
      </c>
      <c r="L27" s="27">
        <v>0.10346611484738749</v>
      </c>
      <c r="M27" s="27">
        <v>0</v>
      </c>
      <c r="N27" s="3">
        <v>5.9171597633136098E-2</v>
      </c>
      <c r="O27" s="20">
        <v>0</v>
      </c>
      <c r="P27" s="27">
        <v>0</v>
      </c>
      <c r="Q27" s="27">
        <v>0</v>
      </c>
      <c r="R27" s="27">
        <v>0.53262316910785623</v>
      </c>
      <c r="S27" s="27">
        <v>0</v>
      </c>
      <c r="T27" s="3">
        <v>0</v>
      </c>
      <c r="U27" s="20">
        <v>0</v>
      </c>
      <c r="V27" s="27">
        <v>0</v>
      </c>
      <c r="W27" s="27">
        <v>0</v>
      </c>
      <c r="X27" s="27">
        <v>0.33195020746887965</v>
      </c>
      <c r="Y27" s="27">
        <v>0</v>
      </c>
      <c r="Z27" s="3">
        <v>0</v>
      </c>
      <c r="AA27" s="20">
        <v>0.28208744710860367</v>
      </c>
      <c r="AB27" s="27">
        <v>0.12399256044637323</v>
      </c>
      <c r="AC27" s="27">
        <v>0</v>
      </c>
      <c r="AD27" s="27">
        <v>1.2373096446700507</v>
      </c>
      <c r="AE27" s="27">
        <v>0</v>
      </c>
      <c r="AF27" s="3">
        <v>0.23937761819269898</v>
      </c>
    </row>
    <row r="28" spans="1:32" x14ac:dyDescent="0.3">
      <c r="A28" s="2"/>
      <c r="B28" s="2" t="s">
        <v>96</v>
      </c>
      <c r="C28" s="20">
        <f>(C5/C22)*100</f>
        <v>0</v>
      </c>
      <c r="D28" s="27">
        <v>0.30826140567200988</v>
      </c>
      <c r="E28" s="27">
        <v>0.49806308799114551</v>
      </c>
      <c r="F28" s="27">
        <v>9.5969289827255277E-2</v>
      </c>
      <c r="G28" s="27">
        <v>0.69504778453518679</v>
      </c>
      <c r="H28" s="3">
        <v>0.52173913043478259</v>
      </c>
      <c r="I28" s="20">
        <v>0</v>
      </c>
      <c r="J28" s="27">
        <v>0.16181229773462785</v>
      </c>
      <c r="K28" s="27">
        <v>11.454880294659301</v>
      </c>
      <c r="L28" s="27">
        <v>0.10346611484738749</v>
      </c>
      <c r="M28" s="27">
        <v>0.93457943925233644</v>
      </c>
      <c r="N28" s="3">
        <v>0.1183431952662722</v>
      </c>
      <c r="O28" s="20">
        <v>0</v>
      </c>
      <c r="P28" s="27">
        <v>0.20366598778004072</v>
      </c>
      <c r="Q28" s="27">
        <v>0.35285815102328866</v>
      </c>
      <c r="R28" s="27">
        <v>0</v>
      </c>
      <c r="S28" s="27">
        <v>0.74738415545590431</v>
      </c>
      <c r="T28" s="3">
        <v>8.9525514771709933E-2</v>
      </c>
      <c r="U28" s="20">
        <v>0</v>
      </c>
      <c r="V28" s="27">
        <v>0</v>
      </c>
      <c r="W28" s="27">
        <v>0.20905923344947736</v>
      </c>
      <c r="X28" s="27">
        <v>0.24896265560165973</v>
      </c>
      <c r="Y28" s="27">
        <v>0.63069376313945347</v>
      </c>
      <c r="Z28" s="3">
        <v>0.5460750853242321</v>
      </c>
      <c r="AA28" s="20">
        <v>0</v>
      </c>
      <c r="AB28" s="27">
        <v>0.12399256044637323</v>
      </c>
      <c r="AC28" s="27">
        <v>2.2297297297297298</v>
      </c>
      <c r="AD28" s="27">
        <v>6.3451776649746189E-2</v>
      </c>
      <c r="AE28" s="27">
        <v>0.82508250825082519</v>
      </c>
      <c r="AF28" s="3">
        <v>0.29922202274087373</v>
      </c>
    </row>
    <row r="29" spans="1:32" x14ac:dyDescent="0.3">
      <c r="A29" s="2"/>
      <c r="B29" s="2" t="s">
        <v>98</v>
      </c>
      <c r="C29" s="20">
        <f>(C6/C22)*100</f>
        <v>0</v>
      </c>
      <c r="D29" s="27">
        <v>0.12330456226880396</v>
      </c>
      <c r="E29" s="27">
        <v>0</v>
      </c>
      <c r="F29" s="27">
        <v>0</v>
      </c>
      <c r="G29" s="27">
        <v>0.86880973066898348</v>
      </c>
      <c r="H29" s="3">
        <v>0</v>
      </c>
      <c r="I29" s="20">
        <v>0</v>
      </c>
      <c r="J29" s="27">
        <v>0</v>
      </c>
      <c r="K29" s="27">
        <v>0</v>
      </c>
      <c r="L29" s="27">
        <v>0</v>
      </c>
      <c r="M29" s="27">
        <v>0.35046728971962615</v>
      </c>
      <c r="N29" s="3">
        <v>0</v>
      </c>
      <c r="O29" s="20">
        <v>1.460446247464503</v>
      </c>
      <c r="P29" s="27">
        <v>5.091649694501018E-2</v>
      </c>
      <c r="Q29" s="27">
        <v>0</v>
      </c>
      <c r="R29" s="27">
        <v>0</v>
      </c>
      <c r="S29" s="27">
        <v>0.44843049327354256</v>
      </c>
      <c r="T29" s="3">
        <v>0</v>
      </c>
      <c r="U29" s="20">
        <v>0.51948051948051943</v>
      </c>
      <c r="V29" s="27">
        <v>0.10015022533800702</v>
      </c>
      <c r="W29" s="27">
        <v>0</v>
      </c>
      <c r="X29" s="27">
        <v>0</v>
      </c>
      <c r="Y29" s="27">
        <v>0.49053959355290822</v>
      </c>
      <c r="Z29" s="3">
        <v>0</v>
      </c>
      <c r="AA29" s="20">
        <v>1.692524682651622</v>
      </c>
      <c r="AB29" s="27">
        <v>6.1996280223186616E-2</v>
      </c>
      <c r="AC29" s="27">
        <v>0</v>
      </c>
      <c r="AD29" s="27">
        <v>0</v>
      </c>
      <c r="AE29" s="27">
        <v>0.41254125412541259</v>
      </c>
      <c r="AF29" s="3">
        <v>0</v>
      </c>
    </row>
    <row r="30" spans="1:32" x14ac:dyDescent="0.3">
      <c r="A30" s="2"/>
      <c r="B30" s="2" t="s">
        <v>99</v>
      </c>
      <c r="C30" s="20">
        <f>(C7/C22)*100</f>
        <v>3.215434083601286</v>
      </c>
      <c r="D30" s="27">
        <v>2.404438964241677</v>
      </c>
      <c r="E30" s="27">
        <v>48.146098505810734</v>
      </c>
      <c r="F30" s="27">
        <v>4.1266794625719774</v>
      </c>
      <c r="G30" s="27">
        <v>1.0425716768027802</v>
      </c>
      <c r="H30" s="3">
        <v>8.6956521739130432E-2</v>
      </c>
      <c r="I30" s="20">
        <v>1.5536723163841808</v>
      </c>
      <c r="J30" s="27">
        <v>3.6138079827400218</v>
      </c>
      <c r="K30" s="27">
        <v>30.570902394106817</v>
      </c>
      <c r="L30" s="27">
        <v>6.6735644076564933</v>
      </c>
      <c r="M30" s="27">
        <v>5.9579439252336446</v>
      </c>
      <c r="N30" s="3">
        <v>5.9171597633136098E-2</v>
      </c>
      <c r="O30" s="20">
        <v>1.2170385395537526</v>
      </c>
      <c r="P30" s="27">
        <v>3.2077393075356415</v>
      </c>
      <c r="Q30" s="27">
        <v>5.4340155257586451</v>
      </c>
      <c r="R30" s="27">
        <v>0</v>
      </c>
      <c r="S30" s="27">
        <v>0.59790732436472338</v>
      </c>
      <c r="T30" s="3">
        <v>0.26857654431512984</v>
      </c>
      <c r="U30" s="20">
        <v>0.86580086580086579</v>
      </c>
      <c r="V30" s="27">
        <v>3.054581872809214</v>
      </c>
      <c r="W30" s="27">
        <v>5.4355400696864109</v>
      </c>
      <c r="X30" s="27">
        <v>8.2987551867219914E-2</v>
      </c>
      <c r="Y30" s="27">
        <v>1.6818500350385424</v>
      </c>
      <c r="Z30" s="3">
        <v>0.23890784982935154</v>
      </c>
      <c r="AA30" s="20">
        <v>1.0343206393982134</v>
      </c>
      <c r="AB30" s="27">
        <v>1.4879107253564787</v>
      </c>
      <c r="AC30" s="27">
        <v>14.189189189189188</v>
      </c>
      <c r="AD30" s="27">
        <v>0.72969543147208127</v>
      </c>
      <c r="AE30" s="27">
        <v>4.0429042904290435</v>
      </c>
      <c r="AF30" s="3">
        <v>5.9844404548174746E-2</v>
      </c>
    </row>
    <row r="31" spans="1:32" x14ac:dyDescent="0.3">
      <c r="A31" s="2"/>
      <c r="B31" s="2" t="s">
        <v>100</v>
      </c>
      <c r="C31" s="20">
        <f>(C8/C22)*100</f>
        <v>0</v>
      </c>
      <c r="D31" s="27">
        <v>0</v>
      </c>
      <c r="E31" s="27">
        <v>0</v>
      </c>
      <c r="F31" s="27">
        <v>0</v>
      </c>
      <c r="G31" s="27">
        <v>0</v>
      </c>
      <c r="H31" s="3">
        <v>0</v>
      </c>
      <c r="I31" s="20">
        <v>0</v>
      </c>
      <c r="J31" s="27">
        <v>0</v>
      </c>
      <c r="K31" s="27">
        <v>0</v>
      </c>
      <c r="L31" s="27">
        <v>0</v>
      </c>
      <c r="M31" s="27">
        <v>0</v>
      </c>
      <c r="N31" s="3">
        <v>0</v>
      </c>
      <c r="O31" s="20">
        <v>0</v>
      </c>
      <c r="P31" s="27">
        <v>0</v>
      </c>
      <c r="Q31" s="27">
        <v>0</v>
      </c>
      <c r="R31" s="27">
        <v>0</v>
      </c>
      <c r="S31" s="27">
        <v>0</v>
      </c>
      <c r="T31" s="3">
        <v>0</v>
      </c>
      <c r="U31" s="20">
        <v>0</v>
      </c>
      <c r="V31" s="27">
        <v>0</v>
      </c>
      <c r="W31" s="27">
        <v>0</v>
      </c>
      <c r="X31" s="27">
        <v>0.41493775933609955</v>
      </c>
      <c r="Y31" s="27">
        <v>0</v>
      </c>
      <c r="Z31" s="3">
        <v>0</v>
      </c>
      <c r="AA31" s="20">
        <v>0</v>
      </c>
      <c r="AB31" s="27">
        <v>0</v>
      </c>
      <c r="AC31" s="27">
        <v>6.7567567567567557E-2</v>
      </c>
      <c r="AD31" s="27">
        <v>0</v>
      </c>
      <c r="AE31" s="27">
        <v>0</v>
      </c>
      <c r="AF31" s="3">
        <v>0</v>
      </c>
    </row>
    <row r="32" spans="1:32" x14ac:dyDescent="0.3">
      <c r="A32" s="2"/>
      <c r="B32" s="2" t="s">
        <v>101</v>
      </c>
      <c r="C32" s="20">
        <f>(C9/C22)*100</f>
        <v>0.96463022508038598</v>
      </c>
      <c r="D32" s="27">
        <v>2.5277435265104811</v>
      </c>
      <c r="E32" s="27">
        <v>0.60874377421140013</v>
      </c>
      <c r="F32" s="27">
        <v>1.4395393474088292</v>
      </c>
      <c r="G32" s="27">
        <v>0.43440486533449174</v>
      </c>
      <c r="H32" s="3">
        <v>2.8695652173913042</v>
      </c>
      <c r="I32" s="20">
        <v>0.4943502824858757</v>
      </c>
      <c r="J32" s="27">
        <v>3.667745415318231</v>
      </c>
      <c r="K32" s="27">
        <v>1.5101289134438307</v>
      </c>
      <c r="L32" s="27">
        <v>0.41386445938954997</v>
      </c>
      <c r="M32" s="27">
        <v>0</v>
      </c>
      <c r="N32" s="3">
        <v>2.1301775147928996</v>
      </c>
      <c r="O32" s="20">
        <v>0.48681541582150106</v>
      </c>
      <c r="P32" s="27">
        <v>4.6843177189409371</v>
      </c>
      <c r="Q32" s="27">
        <v>0.49400141143260412</v>
      </c>
      <c r="R32" s="27">
        <v>1.7310252996005326</v>
      </c>
      <c r="S32" s="27">
        <v>0.22421524663677128</v>
      </c>
      <c r="T32" s="3">
        <v>3.4914950760966876</v>
      </c>
      <c r="U32" s="20">
        <v>0.30303030303030304</v>
      </c>
      <c r="V32" s="27">
        <v>4.1061592388582877</v>
      </c>
      <c r="W32" s="27">
        <v>1.2543554006968642</v>
      </c>
      <c r="X32" s="27">
        <v>0.82987551867219911</v>
      </c>
      <c r="Y32" s="27">
        <v>0.49053959355290822</v>
      </c>
      <c r="Z32" s="3">
        <v>1.5699658703071673</v>
      </c>
      <c r="AA32" s="20">
        <v>0.4701457451810061</v>
      </c>
      <c r="AB32" s="27">
        <v>3.65778053316801</v>
      </c>
      <c r="AC32" s="27">
        <v>1.0810810810810809</v>
      </c>
      <c r="AD32" s="27">
        <v>0.50761421319796951</v>
      </c>
      <c r="AE32" s="27">
        <v>8.2508250825082508E-2</v>
      </c>
      <c r="AF32" s="3">
        <v>2.9323758228605623</v>
      </c>
    </row>
    <row r="33" spans="1:32" x14ac:dyDescent="0.3">
      <c r="A33" s="2"/>
      <c r="B33" s="2" t="s">
        <v>102</v>
      </c>
      <c r="C33" s="20">
        <f>(C10/C22)*100</f>
        <v>15.27331189710611</v>
      </c>
      <c r="D33" s="27">
        <v>4.0073982737361282</v>
      </c>
      <c r="E33" s="27">
        <v>0.11068068622025456</v>
      </c>
      <c r="F33" s="27">
        <v>15.547024952015356</v>
      </c>
      <c r="G33" s="27">
        <v>0.34752389226759339</v>
      </c>
      <c r="H33" s="3">
        <v>0.60869565217391308</v>
      </c>
      <c r="I33" s="20">
        <v>5.6497175141242941</v>
      </c>
      <c r="J33" s="27">
        <v>2.1035598705501619</v>
      </c>
      <c r="K33" s="27">
        <v>1.1049723756906078</v>
      </c>
      <c r="L33" s="27">
        <v>59.544749094671502</v>
      </c>
      <c r="M33" s="27">
        <v>0</v>
      </c>
      <c r="N33" s="3">
        <v>0.29585798816568049</v>
      </c>
      <c r="O33" s="20">
        <v>2.1095334685598379</v>
      </c>
      <c r="P33" s="27">
        <v>4.3279022403258658</v>
      </c>
      <c r="Q33" s="27">
        <v>0.14114326040931546</v>
      </c>
      <c r="R33" s="27">
        <v>45.539280958721704</v>
      </c>
      <c r="S33" s="27">
        <v>5.6053811659192823</v>
      </c>
      <c r="T33" s="3">
        <v>0.89525514771709935</v>
      </c>
      <c r="U33" s="20">
        <v>5.1948051948051948</v>
      </c>
      <c r="V33" s="27">
        <v>3.6054081121682526</v>
      </c>
      <c r="W33" s="27">
        <v>1.9512195121951219</v>
      </c>
      <c r="X33" s="27">
        <v>48.215767634854771</v>
      </c>
      <c r="Y33" s="27">
        <v>10.51156271899089</v>
      </c>
      <c r="Z33" s="3">
        <v>31.672354948805459</v>
      </c>
      <c r="AA33" s="20">
        <v>8.0394922425952053</v>
      </c>
      <c r="AB33" s="27">
        <v>0.61996280223186617</v>
      </c>
      <c r="AC33" s="27">
        <v>0.40540540540540537</v>
      </c>
      <c r="AD33" s="27">
        <v>68.464467005076145</v>
      </c>
      <c r="AE33" s="27">
        <v>5.5280528052805282</v>
      </c>
      <c r="AF33" s="3">
        <v>0.41891083183722322</v>
      </c>
    </row>
    <row r="34" spans="1:32" x14ac:dyDescent="0.3">
      <c r="A34" s="2"/>
      <c r="B34" s="2" t="s">
        <v>104</v>
      </c>
      <c r="C34" s="20">
        <f>(C11/C22)*100</f>
        <v>0</v>
      </c>
      <c r="D34" s="27">
        <v>0.12330456226880396</v>
      </c>
      <c r="E34" s="27">
        <v>0</v>
      </c>
      <c r="F34" s="27">
        <v>0</v>
      </c>
      <c r="G34" s="27">
        <v>8.6880973066898348E-2</v>
      </c>
      <c r="H34" s="3">
        <v>0</v>
      </c>
      <c r="I34" s="20">
        <v>0</v>
      </c>
      <c r="J34" s="27">
        <v>0.86299892125134847</v>
      </c>
      <c r="K34" s="27">
        <v>0.14732965009208104</v>
      </c>
      <c r="L34" s="27">
        <v>0</v>
      </c>
      <c r="M34" s="27">
        <v>0.11682242990654206</v>
      </c>
      <c r="N34" s="3">
        <v>0</v>
      </c>
      <c r="O34" s="20">
        <v>0</v>
      </c>
      <c r="P34" s="27">
        <v>0.20366598778004072</v>
      </c>
      <c r="Q34" s="27">
        <v>0</v>
      </c>
      <c r="R34" s="27">
        <v>0</v>
      </c>
      <c r="S34" s="27">
        <v>0</v>
      </c>
      <c r="T34" s="3">
        <v>8.9525514771709933E-2</v>
      </c>
      <c r="U34" s="20">
        <v>0</v>
      </c>
      <c r="V34" s="27">
        <v>0.60090135202804207</v>
      </c>
      <c r="W34" s="27">
        <v>0.13937282229965156</v>
      </c>
      <c r="X34" s="27">
        <v>0</v>
      </c>
      <c r="Y34" s="27">
        <v>0</v>
      </c>
      <c r="Z34" s="3">
        <v>0.13651877133105803</v>
      </c>
      <c r="AA34" s="20">
        <v>0</v>
      </c>
      <c r="AB34" s="27">
        <v>0.24798512089274646</v>
      </c>
      <c r="AC34" s="27">
        <v>0.13513513513513511</v>
      </c>
      <c r="AD34" s="27">
        <v>0</v>
      </c>
      <c r="AE34" s="27">
        <v>0</v>
      </c>
      <c r="AF34" s="3">
        <v>5.9844404548174746E-2</v>
      </c>
    </row>
    <row r="35" spans="1:32" x14ac:dyDescent="0.3">
      <c r="A35" s="2"/>
      <c r="B35" s="2" t="s">
        <v>106</v>
      </c>
      <c r="C35" s="20">
        <f>(C12/C22)*100</f>
        <v>0</v>
      </c>
      <c r="D35" s="27">
        <v>0</v>
      </c>
      <c r="E35" s="27">
        <v>0</v>
      </c>
      <c r="F35" s="27">
        <v>0.38387715930902111</v>
      </c>
      <c r="G35" s="27">
        <v>0</v>
      </c>
      <c r="H35" s="3">
        <v>0</v>
      </c>
      <c r="I35" s="20">
        <v>0</v>
      </c>
      <c r="J35" s="27">
        <v>0</v>
      </c>
      <c r="K35" s="27">
        <v>0</v>
      </c>
      <c r="L35" s="27">
        <v>0.36213140196585619</v>
      </c>
      <c r="M35" s="27">
        <v>0</v>
      </c>
      <c r="N35" s="3">
        <v>0</v>
      </c>
      <c r="O35" s="20">
        <v>0</v>
      </c>
      <c r="P35" s="27">
        <v>0</v>
      </c>
      <c r="Q35" s="27">
        <v>0</v>
      </c>
      <c r="R35" s="27">
        <v>0</v>
      </c>
      <c r="S35" s="27">
        <v>7.4738415545590423E-2</v>
      </c>
      <c r="T35" s="3">
        <v>0</v>
      </c>
      <c r="U35" s="20">
        <v>0</v>
      </c>
      <c r="V35" s="27">
        <v>0</v>
      </c>
      <c r="W35" s="27">
        <v>0</v>
      </c>
      <c r="X35" s="27">
        <v>0</v>
      </c>
      <c r="Y35" s="27">
        <v>0</v>
      </c>
      <c r="Z35" s="3">
        <v>0</v>
      </c>
      <c r="AA35" s="20">
        <v>0</v>
      </c>
      <c r="AB35" s="27">
        <v>0</v>
      </c>
      <c r="AC35" s="27">
        <v>0</v>
      </c>
      <c r="AD35" s="27">
        <v>0</v>
      </c>
      <c r="AE35" s="27">
        <v>8.2508250825082508E-2</v>
      </c>
      <c r="AF35" s="3">
        <v>0</v>
      </c>
    </row>
    <row r="36" spans="1:32" x14ac:dyDescent="0.3">
      <c r="A36" s="2"/>
      <c r="B36" s="2" t="s">
        <v>107</v>
      </c>
      <c r="C36" s="20">
        <f>(C13/C22)*100</f>
        <v>0.96463022508038598</v>
      </c>
      <c r="D36" s="27">
        <v>1.9728729963008633</v>
      </c>
      <c r="E36" s="27">
        <v>5.5340343110127282E-2</v>
      </c>
      <c r="F36" s="27">
        <v>0</v>
      </c>
      <c r="G36" s="27">
        <v>0</v>
      </c>
      <c r="H36" s="3">
        <v>0</v>
      </c>
      <c r="I36" s="20">
        <v>0.63559322033898302</v>
      </c>
      <c r="J36" s="27">
        <v>0.3236245954692557</v>
      </c>
      <c r="K36" s="27">
        <v>0.14732965009208104</v>
      </c>
      <c r="L36" s="27">
        <v>0.20693222969477498</v>
      </c>
      <c r="M36" s="27">
        <v>0</v>
      </c>
      <c r="N36" s="3">
        <v>0</v>
      </c>
      <c r="O36" s="20">
        <v>0.77079107505070998</v>
      </c>
      <c r="P36" s="27">
        <v>1.9348268839103868</v>
      </c>
      <c r="Q36" s="27">
        <v>0</v>
      </c>
      <c r="R36" s="27">
        <v>0.79893475366178435</v>
      </c>
      <c r="S36" s="27">
        <v>0</v>
      </c>
      <c r="T36" s="3">
        <v>0</v>
      </c>
      <c r="U36" s="20">
        <v>0.30303030303030304</v>
      </c>
      <c r="V36" s="27">
        <v>0.80120180270405617</v>
      </c>
      <c r="W36" s="27">
        <v>6.968641114982578E-2</v>
      </c>
      <c r="X36" s="27">
        <v>0.33195020746887965</v>
      </c>
      <c r="Y36" s="27">
        <v>0</v>
      </c>
      <c r="Z36" s="3">
        <v>0</v>
      </c>
      <c r="AA36" s="20">
        <v>0.5171603196991067</v>
      </c>
      <c r="AB36" s="27">
        <v>0.49597024178549293</v>
      </c>
      <c r="AC36" s="27">
        <v>6.7567567567567557E-2</v>
      </c>
      <c r="AD36" s="27">
        <v>0.12690355329949238</v>
      </c>
      <c r="AE36" s="27">
        <v>0</v>
      </c>
      <c r="AF36" s="3">
        <v>5.9844404548174746E-2</v>
      </c>
    </row>
    <row r="37" spans="1:32" x14ac:dyDescent="0.3">
      <c r="A37" s="2"/>
      <c r="B37" s="2" t="s">
        <v>108</v>
      </c>
      <c r="C37" s="20">
        <f>(C14/C22)*100</f>
        <v>0</v>
      </c>
      <c r="D37" s="27">
        <v>0</v>
      </c>
      <c r="E37" s="27">
        <v>0.22136137244050913</v>
      </c>
      <c r="F37" s="27">
        <v>0</v>
      </c>
      <c r="G37" s="27">
        <v>0</v>
      </c>
      <c r="H37" s="3">
        <v>0</v>
      </c>
      <c r="I37" s="20">
        <v>0.14124293785310735</v>
      </c>
      <c r="J37" s="27">
        <v>5.3937432578209279E-2</v>
      </c>
      <c r="K37" s="27">
        <v>0.88397790055248626</v>
      </c>
      <c r="L37" s="27">
        <v>0</v>
      </c>
      <c r="M37" s="27">
        <v>0</v>
      </c>
      <c r="N37" s="3">
        <v>0</v>
      </c>
      <c r="O37" s="20">
        <v>0.48681541582150106</v>
      </c>
      <c r="P37" s="27">
        <v>0</v>
      </c>
      <c r="Q37" s="27">
        <v>0</v>
      </c>
      <c r="R37" s="27">
        <v>0</v>
      </c>
      <c r="S37" s="27">
        <v>0</v>
      </c>
      <c r="T37" s="3">
        <v>0</v>
      </c>
      <c r="U37" s="20">
        <v>0.17316017316017315</v>
      </c>
      <c r="V37" s="27">
        <v>5.007511266900351E-2</v>
      </c>
      <c r="W37" s="27">
        <v>0</v>
      </c>
      <c r="X37" s="27">
        <v>0</v>
      </c>
      <c r="Y37" s="27">
        <v>0</v>
      </c>
      <c r="Z37" s="3">
        <v>0</v>
      </c>
      <c r="AA37" s="20">
        <v>9.4029149036201229E-2</v>
      </c>
      <c r="AB37" s="27">
        <v>0.18598884066955984</v>
      </c>
      <c r="AC37" s="27">
        <v>0.20270270270270269</v>
      </c>
      <c r="AD37" s="27">
        <v>0</v>
      </c>
      <c r="AE37" s="27">
        <v>0</v>
      </c>
      <c r="AF37" s="3">
        <v>0</v>
      </c>
    </row>
    <row r="38" spans="1:32" x14ac:dyDescent="0.3">
      <c r="A38" s="2"/>
      <c r="B38" s="2" t="s">
        <v>109</v>
      </c>
      <c r="C38" s="20">
        <f>(C15/C22)*100</f>
        <v>6.9131832797427659</v>
      </c>
      <c r="D38" s="27">
        <v>2.0961775585696674</v>
      </c>
      <c r="E38" s="27">
        <v>0.83010514665190926</v>
      </c>
      <c r="F38" s="27">
        <v>0</v>
      </c>
      <c r="G38" s="27">
        <v>0</v>
      </c>
      <c r="H38" s="3">
        <v>0</v>
      </c>
      <c r="I38" s="20">
        <v>1.6242937853107344</v>
      </c>
      <c r="J38" s="27">
        <v>3.883495145631068</v>
      </c>
      <c r="K38" s="27">
        <v>1.6206261510128914</v>
      </c>
      <c r="L38" s="27">
        <v>0</v>
      </c>
      <c r="M38" s="27">
        <v>0</v>
      </c>
      <c r="N38" s="3">
        <v>5.9171597633136098E-2</v>
      </c>
      <c r="O38" s="20">
        <v>2.920892494929006</v>
      </c>
      <c r="P38" s="27">
        <v>3.4623217922606924</v>
      </c>
      <c r="Q38" s="27">
        <v>2.5405786873676783</v>
      </c>
      <c r="R38" s="27">
        <v>0.53262316910785623</v>
      </c>
      <c r="S38" s="27">
        <v>0</v>
      </c>
      <c r="T38" s="3">
        <v>0</v>
      </c>
      <c r="U38" s="20">
        <v>2.1645021645021645</v>
      </c>
      <c r="V38" s="27">
        <v>1.1016524787180773</v>
      </c>
      <c r="W38" s="27">
        <v>1.3240418118466899</v>
      </c>
      <c r="X38" s="27">
        <v>0</v>
      </c>
      <c r="Y38" s="27">
        <v>0</v>
      </c>
      <c r="Z38" s="3">
        <v>0</v>
      </c>
      <c r="AA38" s="20">
        <v>1.1753643629525152</v>
      </c>
      <c r="AB38" s="27">
        <v>1.1159330440173589</v>
      </c>
      <c r="AC38" s="27">
        <v>0.94594594594594594</v>
      </c>
      <c r="AD38" s="27">
        <v>0</v>
      </c>
      <c r="AE38" s="27">
        <v>0</v>
      </c>
      <c r="AF38" s="3">
        <v>0</v>
      </c>
    </row>
    <row r="39" spans="1:32" x14ac:dyDescent="0.3">
      <c r="A39" s="2"/>
      <c r="B39" s="2" t="s">
        <v>110</v>
      </c>
      <c r="C39" s="20">
        <f>(C16/C22)*100</f>
        <v>0</v>
      </c>
      <c r="D39" s="27">
        <v>0.36991368680641185</v>
      </c>
      <c r="E39" s="27">
        <v>0</v>
      </c>
      <c r="F39" s="27">
        <v>0.28790786948176583</v>
      </c>
      <c r="G39" s="27">
        <v>10.686359687228498</v>
      </c>
      <c r="H39" s="3">
        <v>6.3478260869565215</v>
      </c>
      <c r="I39" s="20">
        <v>0</v>
      </c>
      <c r="J39" s="27">
        <v>0</v>
      </c>
      <c r="K39" s="27">
        <v>0</v>
      </c>
      <c r="L39" s="27">
        <v>0</v>
      </c>
      <c r="M39" s="27">
        <v>6.4252336448598131</v>
      </c>
      <c r="N39" s="3">
        <v>3.0769230769230771</v>
      </c>
      <c r="O39" s="20">
        <v>1.2981744421906694</v>
      </c>
      <c r="P39" s="27">
        <v>0.30549898167006106</v>
      </c>
      <c r="Q39" s="27">
        <v>0</v>
      </c>
      <c r="R39" s="27">
        <v>0</v>
      </c>
      <c r="S39" s="27">
        <v>6.5769805680119582</v>
      </c>
      <c r="T39" s="3">
        <v>2.2381378692927485</v>
      </c>
      <c r="U39" s="20">
        <v>0.47619047619047616</v>
      </c>
      <c r="V39" s="27">
        <v>0.45067601402103158</v>
      </c>
      <c r="W39" s="27">
        <v>0</v>
      </c>
      <c r="X39" s="27">
        <v>0</v>
      </c>
      <c r="Y39" s="27">
        <v>6.3770147161878068</v>
      </c>
      <c r="Z39" s="3">
        <v>3.4812286689419794</v>
      </c>
      <c r="AA39" s="20">
        <v>1.4574518100611189</v>
      </c>
      <c r="AB39" s="27">
        <v>0.12399256044637323</v>
      </c>
      <c r="AC39" s="27">
        <v>0</v>
      </c>
      <c r="AD39" s="27">
        <v>0</v>
      </c>
      <c r="AE39" s="27">
        <v>5.775577557755776</v>
      </c>
      <c r="AF39" s="3">
        <v>1.6756433273488929</v>
      </c>
    </row>
    <row r="40" spans="1:32" x14ac:dyDescent="0.3">
      <c r="A40" s="2"/>
      <c r="B40" s="2" t="s">
        <v>112</v>
      </c>
      <c r="C40" s="20">
        <f>(C17/C22)*100</f>
        <v>2.090032154340836</v>
      </c>
      <c r="D40" s="27">
        <v>3.5758323057953145</v>
      </c>
      <c r="E40" s="27">
        <v>3.3757609297177642</v>
      </c>
      <c r="F40" s="27">
        <v>0.28790786948176583</v>
      </c>
      <c r="G40" s="27">
        <v>0.60816681146828844</v>
      </c>
      <c r="H40" s="3">
        <v>0</v>
      </c>
      <c r="I40" s="20">
        <v>1.6242937853107344</v>
      </c>
      <c r="J40" s="27">
        <v>8.6839266450916934</v>
      </c>
      <c r="K40" s="27">
        <v>7.1086556169429098</v>
      </c>
      <c r="L40" s="27">
        <v>0.10346611484738749</v>
      </c>
      <c r="M40" s="27">
        <v>1.2850467289719625</v>
      </c>
      <c r="N40" s="3">
        <v>5.9171597633136098E-2</v>
      </c>
      <c r="O40" s="20">
        <v>3.0831643002028399</v>
      </c>
      <c r="P40" s="27">
        <v>6.0081466395112013</v>
      </c>
      <c r="Q40" s="27">
        <v>5.998588567395907</v>
      </c>
      <c r="R40" s="27">
        <v>0.13315579227696406</v>
      </c>
      <c r="S40" s="27">
        <v>0.52316890881913303</v>
      </c>
      <c r="T40" s="3">
        <v>8.9525514771709933E-2</v>
      </c>
      <c r="U40" s="20">
        <v>1.4285714285714284</v>
      </c>
      <c r="V40" s="27">
        <v>3.455182774161242</v>
      </c>
      <c r="W40" s="27">
        <v>6.480836236933798</v>
      </c>
      <c r="X40" s="27">
        <v>0</v>
      </c>
      <c r="Y40" s="27">
        <v>0.42046250875963559</v>
      </c>
      <c r="Z40" s="3">
        <v>0</v>
      </c>
      <c r="AA40" s="20">
        <v>0.98730606488011285</v>
      </c>
      <c r="AB40" s="27">
        <v>2.2318660880347179</v>
      </c>
      <c r="AC40" s="27">
        <v>5.8783783783783781</v>
      </c>
      <c r="AD40" s="27">
        <v>3.1725888324873094E-2</v>
      </c>
      <c r="AE40" s="27">
        <v>1.0726072607260726</v>
      </c>
      <c r="AF40" s="3">
        <v>0</v>
      </c>
    </row>
    <row r="41" spans="1:32" x14ac:dyDescent="0.3">
      <c r="A41" s="2"/>
      <c r="B41" s="2" t="s">
        <v>113</v>
      </c>
      <c r="C41" s="20">
        <f>(C18/C22)*100</f>
        <v>47.749196141479104</v>
      </c>
      <c r="D41" s="27">
        <v>0.43156596794081387</v>
      </c>
      <c r="E41" s="27">
        <v>0</v>
      </c>
      <c r="F41" s="27">
        <v>5.5662188099808061</v>
      </c>
      <c r="G41" s="27">
        <v>0</v>
      </c>
      <c r="H41" s="3">
        <v>0</v>
      </c>
      <c r="I41" s="20">
        <v>31.214689265536723</v>
      </c>
      <c r="J41" s="27">
        <v>5.6634304207119746</v>
      </c>
      <c r="K41" s="27">
        <v>0</v>
      </c>
      <c r="L41" s="27">
        <v>7.8634247284014496</v>
      </c>
      <c r="M41" s="27">
        <v>0</v>
      </c>
      <c r="N41" s="3">
        <v>0.41420118343195272</v>
      </c>
      <c r="O41" s="20">
        <v>16.876267748478703</v>
      </c>
      <c r="P41" s="27">
        <v>1.0183299389002036</v>
      </c>
      <c r="Q41" s="27">
        <v>0</v>
      </c>
      <c r="R41" s="27">
        <v>2.7962716378162451</v>
      </c>
      <c r="S41" s="27">
        <v>0</v>
      </c>
      <c r="T41" s="3">
        <v>0</v>
      </c>
      <c r="U41" s="20">
        <v>15.367965367965366</v>
      </c>
      <c r="V41" s="27">
        <v>5.6084126189283925</v>
      </c>
      <c r="W41" s="27">
        <v>0</v>
      </c>
      <c r="X41" s="27">
        <v>12.116182572614107</v>
      </c>
      <c r="Y41" s="27">
        <v>0</v>
      </c>
      <c r="Z41" s="3">
        <v>0.34129692832764502</v>
      </c>
      <c r="AA41" s="20">
        <v>11.753643629525152</v>
      </c>
      <c r="AB41" s="27">
        <v>8.8034717916924983</v>
      </c>
      <c r="AC41" s="27">
        <v>0</v>
      </c>
      <c r="AD41" s="27">
        <v>8.4708121827411169</v>
      </c>
      <c r="AE41" s="27">
        <v>0</v>
      </c>
      <c r="AF41" s="3">
        <v>0.11968880909634949</v>
      </c>
    </row>
    <row r="42" spans="1:32" x14ac:dyDescent="0.3">
      <c r="A42" s="2"/>
      <c r="B42" s="2" t="s">
        <v>114</v>
      </c>
      <c r="C42" s="20">
        <f>(C19/C22)*100</f>
        <v>0.32154340836012862</v>
      </c>
      <c r="D42" s="27">
        <v>0.12330456226880396</v>
      </c>
      <c r="E42" s="27">
        <v>0.11068068622025456</v>
      </c>
      <c r="F42" s="27">
        <v>0.19193857965451055</v>
      </c>
      <c r="G42" s="27">
        <v>8.6880973066898348E-2</v>
      </c>
      <c r="H42" s="3">
        <v>0.34782608695652173</v>
      </c>
      <c r="I42" s="20">
        <v>0</v>
      </c>
      <c r="J42" s="27">
        <v>0.26968716289104638</v>
      </c>
      <c r="K42" s="27">
        <v>0.25782688766114181</v>
      </c>
      <c r="L42" s="27">
        <v>0</v>
      </c>
      <c r="M42" s="27">
        <v>0.23364485981308411</v>
      </c>
      <c r="N42" s="3">
        <v>5.9171597633136098E-2</v>
      </c>
      <c r="O42" s="20">
        <v>0</v>
      </c>
      <c r="P42" s="27">
        <v>0.50916496945010181</v>
      </c>
      <c r="Q42" s="27">
        <v>0.14114326040931546</v>
      </c>
      <c r="R42" s="27">
        <v>0</v>
      </c>
      <c r="S42" s="27">
        <v>0</v>
      </c>
      <c r="T42" s="3">
        <v>0.35810205908683973</v>
      </c>
      <c r="U42" s="20">
        <v>0.17316017316017315</v>
      </c>
      <c r="V42" s="27">
        <v>0.30045067601402103</v>
      </c>
      <c r="W42" s="27">
        <v>0.20905923344947736</v>
      </c>
      <c r="X42" s="27">
        <v>8.2987551867219914E-2</v>
      </c>
      <c r="Y42" s="27">
        <v>7.0077084793272598E-2</v>
      </c>
      <c r="Z42" s="3">
        <v>3.4129692832764506E-2</v>
      </c>
      <c r="AA42" s="20">
        <v>9.4029149036201229E-2</v>
      </c>
      <c r="AB42" s="27">
        <v>0.24798512089274646</v>
      </c>
      <c r="AC42" s="27">
        <v>0.27027027027027023</v>
      </c>
      <c r="AD42" s="27">
        <v>0</v>
      </c>
      <c r="AE42" s="27">
        <v>0.4950495049504951</v>
      </c>
      <c r="AF42" s="3">
        <v>5.9844404548174746E-2</v>
      </c>
    </row>
    <row r="43" spans="1:32" x14ac:dyDescent="0.3">
      <c r="A43" s="2"/>
      <c r="B43" s="2" t="s">
        <v>115</v>
      </c>
      <c r="C43" s="20">
        <f>(C20/C22)*100</f>
        <v>0</v>
      </c>
      <c r="D43" s="27">
        <v>0.12330456226880396</v>
      </c>
      <c r="E43" s="27">
        <v>0</v>
      </c>
      <c r="F43" s="27">
        <v>0</v>
      </c>
      <c r="G43" s="27">
        <v>0</v>
      </c>
      <c r="H43" s="3">
        <v>0</v>
      </c>
      <c r="I43" s="20">
        <v>0</v>
      </c>
      <c r="J43" s="27">
        <v>0.21574973031283712</v>
      </c>
      <c r="K43" s="27">
        <v>0</v>
      </c>
      <c r="L43" s="27">
        <v>0</v>
      </c>
      <c r="M43" s="27">
        <v>0</v>
      </c>
      <c r="N43" s="3">
        <v>0</v>
      </c>
      <c r="O43" s="20">
        <v>0</v>
      </c>
      <c r="P43" s="27">
        <v>0</v>
      </c>
      <c r="Q43" s="27">
        <v>0.42342978122794639</v>
      </c>
      <c r="R43" s="27">
        <v>0</v>
      </c>
      <c r="S43" s="27">
        <v>0</v>
      </c>
      <c r="T43" s="3">
        <v>0</v>
      </c>
      <c r="U43" s="20">
        <v>0</v>
      </c>
      <c r="V43" s="27">
        <v>0.10015022533800702</v>
      </c>
      <c r="W43" s="27">
        <v>0.27874564459930312</v>
      </c>
      <c r="X43" s="27">
        <v>0</v>
      </c>
      <c r="Y43" s="27">
        <v>0</v>
      </c>
      <c r="Z43" s="3">
        <v>0</v>
      </c>
      <c r="AA43" s="20">
        <v>0</v>
      </c>
      <c r="AB43" s="27">
        <v>0.24798512089274646</v>
      </c>
      <c r="AC43" s="27">
        <v>0.47297297297297297</v>
      </c>
      <c r="AD43" s="27">
        <v>0</v>
      </c>
      <c r="AE43" s="27">
        <v>0</v>
      </c>
      <c r="AF43" s="3">
        <v>0</v>
      </c>
    </row>
    <row r="44" spans="1:32" x14ac:dyDescent="0.3">
      <c r="A44" s="2"/>
      <c r="B44" s="2" t="s">
        <v>116</v>
      </c>
      <c r="C44" s="20">
        <f>(C21/C22)*100</f>
        <v>22.508038585209004</v>
      </c>
      <c r="D44" s="27">
        <v>0.73982737361282369</v>
      </c>
      <c r="E44" s="27">
        <v>13.945766463752076</v>
      </c>
      <c r="F44" s="27">
        <v>1.5355086372360844</v>
      </c>
      <c r="G44" s="27">
        <v>0.78192875760208513</v>
      </c>
      <c r="H44" s="3">
        <v>10.782608695652174</v>
      </c>
      <c r="I44" s="20">
        <v>10.310734463276836</v>
      </c>
      <c r="J44" s="27">
        <v>4.8004314994606263</v>
      </c>
      <c r="K44" s="27">
        <v>10.460405156537753</v>
      </c>
      <c r="L44" s="27">
        <v>3.7247801345059495</v>
      </c>
      <c r="M44" s="27">
        <v>8.8785046728971952</v>
      </c>
      <c r="N44" s="3">
        <v>11.420118343195266</v>
      </c>
      <c r="O44" s="20">
        <v>5.7200811359026371</v>
      </c>
      <c r="P44" s="27">
        <v>1.1201629327902241</v>
      </c>
      <c r="Q44" s="27">
        <v>28.58151023288638</v>
      </c>
      <c r="R44" s="27">
        <v>1.4647137150466045</v>
      </c>
      <c r="S44" s="27">
        <v>0.29895366218236169</v>
      </c>
      <c r="T44" s="3">
        <v>2.4171888988361685</v>
      </c>
      <c r="U44" s="20">
        <v>9.1774891774891767</v>
      </c>
      <c r="V44" s="27">
        <v>4.757135703555333</v>
      </c>
      <c r="W44" s="27">
        <v>28.222996515679444</v>
      </c>
      <c r="X44" s="27">
        <v>1.2448132780082988</v>
      </c>
      <c r="Y44" s="27">
        <v>11.282410651716889</v>
      </c>
      <c r="Z44" s="3">
        <v>7.7474402730375429</v>
      </c>
      <c r="AA44" s="20">
        <v>16.97226140103432</v>
      </c>
      <c r="AB44" s="27">
        <v>5.021698698078116</v>
      </c>
      <c r="AC44" s="27">
        <v>22.837837837837835</v>
      </c>
      <c r="AD44" s="27">
        <v>4.7588832487309647</v>
      </c>
      <c r="AE44" s="27">
        <v>25.57755775577558</v>
      </c>
      <c r="AF44" s="3">
        <v>11.968880909634949</v>
      </c>
    </row>
    <row r="45" spans="1:32" x14ac:dyDescent="0.3">
      <c r="B45" s="9" t="s">
        <v>0</v>
      </c>
      <c r="C45" s="22">
        <v>100.00000000000001</v>
      </c>
      <c r="D45" s="116">
        <v>99.999999999999972</v>
      </c>
      <c r="E45" s="116">
        <v>100</v>
      </c>
      <c r="F45" s="116">
        <v>100</v>
      </c>
      <c r="G45" s="116">
        <v>100</v>
      </c>
      <c r="H45" s="92">
        <v>100</v>
      </c>
      <c r="I45" s="22">
        <v>100.00000000000001</v>
      </c>
      <c r="J45" s="116">
        <v>99.999999999999986</v>
      </c>
      <c r="K45" s="116">
        <v>100</v>
      </c>
      <c r="L45" s="116">
        <v>100.00000000000003</v>
      </c>
      <c r="M45" s="116">
        <v>99.999999999999957</v>
      </c>
      <c r="N45" s="92">
        <v>100.00000000000004</v>
      </c>
      <c r="O45" s="22">
        <v>100</v>
      </c>
      <c r="P45" s="116">
        <v>99.999999999999986</v>
      </c>
      <c r="Q45" s="116">
        <v>100.00000000000003</v>
      </c>
      <c r="R45" s="116">
        <v>100.00000000000003</v>
      </c>
      <c r="S45" s="116">
        <v>100</v>
      </c>
      <c r="T45" s="92">
        <v>99.999999999999986</v>
      </c>
      <c r="U45" s="22">
        <v>99.999999999999972</v>
      </c>
      <c r="V45" s="116">
        <v>100.00000000000006</v>
      </c>
      <c r="W45" s="116">
        <v>99.999999999999972</v>
      </c>
      <c r="X45" s="116">
        <v>99.999999999999943</v>
      </c>
      <c r="Y45" s="116">
        <v>99.999999999999986</v>
      </c>
      <c r="Z45" s="92">
        <v>100</v>
      </c>
      <c r="AA45" s="22">
        <v>100.00000000000003</v>
      </c>
      <c r="AB45" s="116">
        <v>100.00000000000001</v>
      </c>
      <c r="AC45" s="116">
        <v>99.999999999999972</v>
      </c>
      <c r="AD45" s="116">
        <v>99.999999999999986</v>
      </c>
      <c r="AE45" s="116">
        <v>100.00000000000003</v>
      </c>
      <c r="AF45" s="92">
        <v>100.00000000000001</v>
      </c>
    </row>
  </sheetData>
  <mergeCells count="12">
    <mergeCell ref="AA25:AF25"/>
    <mergeCell ref="B2:B3"/>
    <mergeCell ref="C2:H2"/>
    <mergeCell ref="I2:N2"/>
    <mergeCell ref="O2:T2"/>
    <mergeCell ref="U2:Z2"/>
    <mergeCell ref="AA2:AF2"/>
    <mergeCell ref="B25:B26"/>
    <mergeCell ref="C25:H25"/>
    <mergeCell ref="I25:N25"/>
    <mergeCell ref="O25:T25"/>
    <mergeCell ref="U25:Z25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5"/>
  <sheetViews>
    <sheetView zoomScaleNormal="100" workbookViewId="0"/>
  </sheetViews>
  <sheetFormatPr baseColWidth="10" defaultRowHeight="14.4" x14ac:dyDescent="0.3"/>
  <cols>
    <col min="1" max="1" width="21.21875" style="6" customWidth="1"/>
    <col min="2" max="2" width="18.88671875" style="6" bestFit="1" customWidth="1"/>
    <col min="3" max="23" width="11.5546875" style="36"/>
    <col min="24" max="25" width="11.5546875" style="1"/>
  </cols>
  <sheetData>
    <row r="2" spans="1:22" x14ac:dyDescent="0.3">
      <c r="B2" s="41" t="s">
        <v>30</v>
      </c>
      <c r="C2" s="106" t="s">
        <v>126</v>
      </c>
      <c r="D2" s="107"/>
      <c r="E2" s="107"/>
      <c r="F2" s="108"/>
      <c r="G2" s="107" t="s">
        <v>123</v>
      </c>
      <c r="H2" s="107"/>
      <c r="I2" s="107"/>
      <c r="J2" s="108"/>
      <c r="K2" s="106" t="s">
        <v>124</v>
      </c>
      <c r="L2" s="107"/>
      <c r="M2" s="107"/>
      <c r="N2" s="108"/>
      <c r="O2" s="106" t="s">
        <v>127</v>
      </c>
      <c r="P2" s="107"/>
      <c r="Q2" s="107"/>
      <c r="R2" s="108"/>
      <c r="S2" s="106" t="s">
        <v>121</v>
      </c>
      <c r="T2" s="107"/>
      <c r="U2" s="107"/>
      <c r="V2" s="108"/>
    </row>
    <row r="3" spans="1:22" x14ac:dyDescent="0.3">
      <c r="B3" s="42"/>
      <c r="C3" s="131" t="s">
        <v>46</v>
      </c>
      <c r="D3" s="132" t="s">
        <v>47</v>
      </c>
      <c r="E3" s="132" t="s">
        <v>48</v>
      </c>
      <c r="F3" s="133" t="s">
        <v>49</v>
      </c>
      <c r="G3" s="109" t="s">
        <v>46</v>
      </c>
      <c r="H3" s="110" t="s">
        <v>47</v>
      </c>
      <c r="I3" s="110" t="s">
        <v>48</v>
      </c>
      <c r="J3" s="111" t="s">
        <v>49</v>
      </c>
      <c r="K3" s="109" t="s">
        <v>46</v>
      </c>
      <c r="L3" s="110" t="s">
        <v>47</v>
      </c>
      <c r="M3" s="110" t="s">
        <v>48</v>
      </c>
      <c r="N3" s="111" t="s">
        <v>49</v>
      </c>
      <c r="O3" s="109" t="s">
        <v>46</v>
      </c>
      <c r="P3" s="110" t="s">
        <v>47</v>
      </c>
      <c r="Q3" s="110" t="s">
        <v>48</v>
      </c>
      <c r="R3" s="111" t="s">
        <v>49</v>
      </c>
      <c r="S3" s="109" t="s">
        <v>46</v>
      </c>
      <c r="T3" s="110" t="s">
        <v>47</v>
      </c>
      <c r="U3" s="110" t="s">
        <v>48</v>
      </c>
      <c r="V3" s="111" t="s">
        <v>49</v>
      </c>
    </row>
    <row r="4" spans="1:22" x14ac:dyDescent="0.3">
      <c r="A4" s="2"/>
      <c r="B4" s="2" t="s">
        <v>96</v>
      </c>
      <c r="C4" s="21">
        <v>0</v>
      </c>
      <c r="D4" s="23">
        <v>0</v>
      </c>
      <c r="E4" s="23">
        <v>0</v>
      </c>
      <c r="F4" s="26">
        <v>1</v>
      </c>
      <c r="G4" s="21">
        <v>0</v>
      </c>
      <c r="H4" s="23">
        <v>0</v>
      </c>
      <c r="I4" s="23">
        <v>0</v>
      </c>
      <c r="J4" s="26">
        <v>2</v>
      </c>
      <c r="K4" s="21">
        <v>0</v>
      </c>
      <c r="L4" s="23">
        <v>0</v>
      </c>
      <c r="M4" s="23">
        <v>1</v>
      </c>
      <c r="N4" s="26">
        <v>0</v>
      </c>
      <c r="O4" s="21">
        <v>0</v>
      </c>
      <c r="P4" s="23">
        <v>0</v>
      </c>
      <c r="Q4" s="23">
        <v>0</v>
      </c>
      <c r="R4" s="26">
        <v>2</v>
      </c>
      <c r="S4" s="21">
        <v>0</v>
      </c>
      <c r="T4" s="23">
        <v>0</v>
      </c>
      <c r="U4" s="23">
        <v>0</v>
      </c>
      <c r="V4" s="26">
        <v>2</v>
      </c>
    </row>
    <row r="5" spans="1:22" x14ac:dyDescent="0.3">
      <c r="A5" s="2"/>
      <c r="B5" s="2" t="s">
        <v>98</v>
      </c>
      <c r="C5" s="21">
        <v>0</v>
      </c>
      <c r="D5" s="23">
        <v>0</v>
      </c>
      <c r="E5" s="23">
        <v>0</v>
      </c>
      <c r="F5" s="26">
        <v>0</v>
      </c>
      <c r="G5" s="21">
        <v>0</v>
      </c>
      <c r="H5" s="23">
        <v>0</v>
      </c>
      <c r="I5" s="23">
        <v>0</v>
      </c>
      <c r="J5" s="26">
        <v>0</v>
      </c>
      <c r="K5" s="21">
        <v>0</v>
      </c>
      <c r="L5" s="23">
        <v>3</v>
      </c>
      <c r="M5" s="23">
        <v>0</v>
      </c>
      <c r="N5" s="26">
        <v>0</v>
      </c>
      <c r="O5" s="21">
        <v>0</v>
      </c>
      <c r="P5" s="23">
        <v>2</v>
      </c>
      <c r="Q5" s="23">
        <v>0</v>
      </c>
      <c r="R5" s="26">
        <v>0</v>
      </c>
      <c r="S5" s="21">
        <v>0</v>
      </c>
      <c r="T5" s="23">
        <v>3</v>
      </c>
      <c r="U5" s="23">
        <v>0</v>
      </c>
      <c r="V5" s="26">
        <v>0</v>
      </c>
    </row>
    <row r="6" spans="1:22" x14ac:dyDescent="0.3">
      <c r="A6" s="2"/>
      <c r="B6" s="2" t="s">
        <v>99</v>
      </c>
      <c r="C6" s="21">
        <v>0</v>
      </c>
      <c r="D6" s="23">
        <v>4</v>
      </c>
      <c r="E6" s="23">
        <v>0</v>
      </c>
      <c r="F6" s="26">
        <v>1</v>
      </c>
      <c r="G6" s="21">
        <v>4</v>
      </c>
      <c r="H6" s="23">
        <v>7</v>
      </c>
      <c r="I6" s="23">
        <v>0</v>
      </c>
      <c r="J6" s="26">
        <v>1</v>
      </c>
      <c r="K6" s="21">
        <v>0</v>
      </c>
      <c r="L6" s="23">
        <v>2</v>
      </c>
      <c r="M6" s="23">
        <v>0</v>
      </c>
      <c r="N6" s="26">
        <v>0</v>
      </c>
      <c r="O6" s="21">
        <v>0</v>
      </c>
      <c r="P6" s="23">
        <v>2</v>
      </c>
      <c r="Q6" s="23">
        <v>0</v>
      </c>
      <c r="R6" s="26">
        <v>1</v>
      </c>
      <c r="S6" s="21">
        <v>2</v>
      </c>
      <c r="T6" s="23">
        <v>6</v>
      </c>
      <c r="U6" s="23">
        <v>0</v>
      </c>
      <c r="V6" s="26">
        <v>1</v>
      </c>
    </row>
    <row r="7" spans="1:22" x14ac:dyDescent="0.3">
      <c r="A7" s="2"/>
      <c r="B7" s="2" t="s">
        <v>101</v>
      </c>
      <c r="C7" s="21">
        <v>8</v>
      </c>
      <c r="D7" s="23">
        <v>0</v>
      </c>
      <c r="E7" s="23">
        <v>0</v>
      </c>
      <c r="F7" s="26">
        <v>2</v>
      </c>
      <c r="G7" s="21">
        <v>2</v>
      </c>
      <c r="H7" s="23">
        <v>0</v>
      </c>
      <c r="I7" s="23">
        <v>0</v>
      </c>
      <c r="J7" s="26">
        <v>0</v>
      </c>
      <c r="K7" s="21">
        <v>5</v>
      </c>
      <c r="L7" s="23">
        <v>2</v>
      </c>
      <c r="M7" s="23">
        <v>2</v>
      </c>
      <c r="N7" s="26">
        <v>3</v>
      </c>
      <c r="O7" s="21">
        <v>3</v>
      </c>
      <c r="P7" s="23">
        <v>0</v>
      </c>
      <c r="Q7" s="23">
        <v>0</v>
      </c>
      <c r="R7" s="26">
        <v>3</v>
      </c>
      <c r="S7" s="21">
        <v>9</v>
      </c>
      <c r="T7" s="23">
        <v>0</v>
      </c>
      <c r="U7" s="23">
        <v>0</v>
      </c>
      <c r="V7" s="26">
        <v>1</v>
      </c>
    </row>
    <row r="8" spans="1:22" x14ac:dyDescent="0.3">
      <c r="A8" s="2"/>
      <c r="B8" s="2" t="s">
        <v>102</v>
      </c>
      <c r="C8" s="21">
        <v>21</v>
      </c>
      <c r="D8" s="23">
        <v>0</v>
      </c>
      <c r="E8" s="23">
        <v>0</v>
      </c>
      <c r="F8" s="26">
        <v>1</v>
      </c>
      <c r="G8" s="21">
        <v>22</v>
      </c>
      <c r="H8" s="23">
        <v>0</v>
      </c>
      <c r="I8" s="23">
        <v>0</v>
      </c>
      <c r="J8" s="26">
        <v>0</v>
      </c>
      <c r="K8" s="21">
        <v>42</v>
      </c>
      <c r="L8" s="23">
        <v>0</v>
      </c>
      <c r="M8" s="23">
        <v>0</v>
      </c>
      <c r="N8" s="26">
        <v>5</v>
      </c>
      <c r="O8" s="21">
        <v>61</v>
      </c>
      <c r="P8" s="23">
        <v>15</v>
      </c>
      <c r="Q8" s="23">
        <v>2</v>
      </c>
      <c r="R8" s="26">
        <v>67</v>
      </c>
      <c r="S8" s="21">
        <v>3</v>
      </c>
      <c r="T8" s="23">
        <v>15</v>
      </c>
      <c r="U8" s="23">
        <v>0</v>
      </c>
      <c r="V8" s="26">
        <v>1</v>
      </c>
    </row>
    <row r="9" spans="1:22" x14ac:dyDescent="0.3">
      <c r="A9" s="2"/>
      <c r="B9" s="2" t="s">
        <v>104</v>
      </c>
      <c r="C9" s="21">
        <v>0</v>
      </c>
      <c r="D9" s="23">
        <v>0</v>
      </c>
      <c r="E9" s="23">
        <v>0</v>
      </c>
      <c r="F9" s="26">
        <v>0</v>
      </c>
      <c r="G9" s="21">
        <v>0</v>
      </c>
      <c r="H9" s="23">
        <v>0</v>
      </c>
      <c r="I9" s="23">
        <v>0</v>
      </c>
      <c r="J9" s="26">
        <v>0</v>
      </c>
      <c r="K9" s="21">
        <v>0</v>
      </c>
      <c r="L9" s="23">
        <v>0</v>
      </c>
      <c r="M9" s="23">
        <v>1</v>
      </c>
      <c r="N9" s="26">
        <v>0</v>
      </c>
      <c r="O9" s="21">
        <v>0</v>
      </c>
      <c r="P9" s="23">
        <v>0</v>
      </c>
      <c r="Q9" s="23">
        <v>5</v>
      </c>
      <c r="R9" s="26">
        <v>0</v>
      </c>
      <c r="S9" s="21">
        <v>0</v>
      </c>
      <c r="T9" s="23">
        <v>0</v>
      </c>
      <c r="U9" s="23">
        <v>2</v>
      </c>
      <c r="V9" s="26">
        <v>0</v>
      </c>
    </row>
    <row r="10" spans="1:22" x14ac:dyDescent="0.3">
      <c r="A10" s="2"/>
      <c r="B10" s="2" t="s">
        <v>107</v>
      </c>
      <c r="C10" s="21">
        <v>0</v>
      </c>
      <c r="D10" s="23">
        <v>0</v>
      </c>
      <c r="E10" s="23">
        <v>0</v>
      </c>
      <c r="F10" s="26">
        <v>0</v>
      </c>
      <c r="G10" s="21">
        <v>2</v>
      </c>
      <c r="H10" s="23">
        <v>0</v>
      </c>
      <c r="I10" s="23">
        <v>0</v>
      </c>
      <c r="J10" s="26">
        <v>0</v>
      </c>
      <c r="K10" s="21">
        <v>6</v>
      </c>
      <c r="L10" s="23">
        <v>0</v>
      </c>
      <c r="M10" s="23">
        <v>0</v>
      </c>
      <c r="N10" s="26">
        <v>0</v>
      </c>
      <c r="O10" s="21">
        <v>4</v>
      </c>
      <c r="P10" s="23">
        <v>0</v>
      </c>
      <c r="Q10" s="23">
        <v>0</v>
      </c>
      <c r="R10" s="26">
        <v>0</v>
      </c>
      <c r="S10" s="21">
        <v>1</v>
      </c>
      <c r="T10" s="23">
        <v>0</v>
      </c>
      <c r="U10" s="23">
        <v>0</v>
      </c>
      <c r="V10" s="26">
        <v>0</v>
      </c>
    </row>
    <row r="11" spans="1:22" x14ac:dyDescent="0.3">
      <c r="A11" s="2"/>
      <c r="B11" s="2" t="s">
        <v>109</v>
      </c>
      <c r="C11" s="21">
        <v>0</v>
      </c>
      <c r="D11" s="23">
        <v>0</v>
      </c>
      <c r="E11" s="23">
        <v>0</v>
      </c>
      <c r="F11" s="26">
        <v>0</v>
      </c>
      <c r="G11" s="21">
        <v>0</v>
      </c>
      <c r="H11" s="23">
        <v>0</v>
      </c>
      <c r="I11" s="23">
        <v>1</v>
      </c>
      <c r="J11" s="26">
        <v>0</v>
      </c>
      <c r="K11" s="21">
        <v>4</v>
      </c>
      <c r="L11" s="23">
        <v>0</v>
      </c>
      <c r="M11" s="23">
        <v>0</v>
      </c>
      <c r="N11" s="26">
        <v>0</v>
      </c>
      <c r="O11" s="21">
        <v>0</v>
      </c>
      <c r="P11" s="23">
        <v>0</v>
      </c>
      <c r="Q11" s="23">
        <v>0</v>
      </c>
      <c r="R11" s="26">
        <v>0</v>
      </c>
      <c r="S11" s="21">
        <v>0</v>
      </c>
      <c r="T11" s="23">
        <v>0</v>
      </c>
      <c r="U11" s="23">
        <v>0</v>
      </c>
      <c r="V11" s="26">
        <v>0</v>
      </c>
    </row>
    <row r="12" spans="1:22" x14ac:dyDescent="0.3">
      <c r="A12" s="2"/>
      <c r="B12" s="2" t="s">
        <v>110</v>
      </c>
      <c r="C12" s="21">
        <v>0</v>
      </c>
      <c r="D12" s="23">
        <v>0</v>
      </c>
      <c r="E12" s="23">
        <v>9</v>
      </c>
      <c r="F12" s="26">
        <v>0</v>
      </c>
      <c r="G12" s="21">
        <v>0</v>
      </c>
      <c r="H12" s="23">
        <v>0</v>
      </c>
      <c r="I12" s="23">
        <v>0</v>
      </c>
      <c r="J12" s="26">
        <v>0</v>
      </c>
      <c r="K12" s="21">
        <v>0</v>
      </c>
      <c r="L12" s="23">
        <v>40</v>
      </c>
      <c r="M12" s="23">
        <v>3</v>
      </c>
      <c r="N12" s="26">
        <v>0</v>
      </c>
      <c r="O12" s="21">
        <v>0</v>
      </c>
      <c r="P12" s="23">
        <v>20</v>
      </c>
      <c r="Q12" s="23">
        <v>6</v>
      </c>
      <c r="R12" s="26">
        <v>0</v>
      </c>
      <c r="S12" s="21">
        <v>0</v>
      </c>
      <c r="T12" s="23">
        <v>32</v>
      </c>
      <c r="U12" s="23">
        <v>0</v>
      </c>
      <c r="V12" s="26">
        <v>0</v>
      </c>
    </row>
    <row r="13" spans="1:22" x14ac:dyDescent="0.3">
      <c r="A13" s="2"/>
      <c r="B13" s="2" t="s">
        <v>112</v>
      </c>
      <c r="C13" s="21">
        <v>6</v>
      </c>
      <c r="D13" s="23">
        <v>7</v>
      </c>
      <c r="E13" s="23">
        <v>0</v>
      </c>
      <c r="F13" s="26">
        <v>0</v>
      </c>
      <c r="G13" s="21">
        <v>2</v>
      </c>
      <c r="H13" s="23">
        <v>11</v>
      </c>
      <c r="I13" s="23">
        <v>1</v>
      </c>
      <c r="J13" s="26">
        <v>0</v>
      </c>
      <c r="K13" s="21">
        <v>2</v>
      </c>
      <c r="L13" s="23">
        <v>10</v>
      </c>
      <c r="M13" s="23">
        <v>1</v>
      </c>
      <c r="N13" s="26">
        <v>0</v>
      </c>
      <c r="O13" s="21">
        <v>0</v>
      </c>
      <c r="P13" s="23">
        <v>6</v>
      </c>
      <c r="Q13" s="23">
        <v>0</v>
      </c>
      <c r="R13" s="26">
        <v>0</v>
      </c>
      <c r="S13" s="21">
        <v>1</v>
      </c>
      <c r="T13" s="23">
        <v>11</v>
      </c>
      <c r="U13" s="23">
        <v>0</v>
      </c>
      <c r="V13" s="26">
        <v>0</v>
      </c>
    </row>
    <row r="14" spans="1:22" x14ac:dyDescent="0.3">
      <c r="A14" s="2"/>
      <c r="B14" s="2" t="s">
        <v>113</v>
      </c>
      <c r="C14" s="21">
        <v>6</v>
      </c>
      <c r="D14" s="23">
        <v>0</v>
      </c>
      <c r="E14" s="23">
        <v>0</v>
      </c>
      <c r="F14" s="26">
        <v>0</v>
      </c>
      <c r="G14" s="21">
        <v>105</v>
      </c>
      <c r="H14" s="23">
        <v>0</v>
      </c>
      <c r="I14" s="23">
        <v>0</v>
      </c>
      <c r="J14" s="26">
        <v>0</v>
      </c>
      <c r="K14" s="21">
        <v>12</v>
      </c>
      <c r="L14" s="23">
        <v>0</v>
      </c>
      <c r="M14" s="23">
        <v>0</v>
      </c>
      <c r="N14" s="26">
        <v>0</v>
      </c>
      <c r="O14" s="21">
        <v>104</v>
      </c>
      <c r="P14" s="23">
        <v>0</v>
      </c>
      <c r="Q14" s="23">
        <v>0</v>
      </c>
      <c r="R14" s="26">
        <v>0</v>
      </c>
      <c r="S14" s="21">
        <v>140</v>
      </c>
      <c r="T14" s="23">
        <v>0</v>
      </c>
      <c r="U14" s="23">
        <v>0</v>
      </c>
      <c r="V14" s="26">
        <v>0</v>
      </c>
    </row>
    <row r="15" spans="1:22" x14ac:dyDescent="0.3">
      <c r="A15" s="2"/>
      <c r="B15" s="2" t="s">
        <v>114</v>
      </c>
      <c r="C15" s="21">
        <v>1</v>
      </c>
      <c r="D15" s="23">
        <v>1</v>
      </c>
      <c r="E15" s="23">
        <v>1</v>
      </c>
      <c r="F15" s="26">
        <v>1</v>
      </c>
      <c r="G15" s="21">
        <v>0</v>
      </c>
      <c r="H15" s="23">
        <v>0</v>
      </c>
      <c r="I15" s="23">
        <v>0</v>
      </c>
      <c r="J15" s="26">
        <v>0</v>
      </c>
      <c r="K15" s="21">
        <v>0</v>
      </c>
      <c r="L15" s="23">
        <v>0</v>
      </c>
      <c r="M15" s="23">
        <v>2</v>
      </c>
      <c r="N15" s="26">
        <v>0</v>
      </c>
      <c r="O15" s="21">
        <v>0</v>
      </c>
      <c r="P15" s="23">
        <v>1</v>
      </c>
      <c r="Q15" s="23">
        <v>0</v>
      </c>
      <c r="R15" s="26">
        <v>0</v>
      </c>
      <c r="S15" s="21">
        <v>0</v>
      </c>
      <c r="T15" s="23">
        <v>0</v>
      </c>
      <c r="U15" s="23">
        <v>0</v>
      </c>
      <c r="V15" s="26">
        <v>0</v>
      </c>
    </row>
    <row r="16" spans="1:22" x14ac:dyDescent="0.3">
      <c r="A16" s="2"/>
      <c r="B16" s="2" t="s">
        <v>116</v>
      </c>
      <c r="C16" s="21">
        <v>3</v>
      </c>
      <c r="D16" s="23">
        <v>0</v>
      </c>
      <c r="E16" s="23">
        <v>0</v>
      </c>
      <c r="F16" s="26">
        <v>0</v>
      </c>
      <c r="G16" s="21">
        <v>62</v>
      </c>
      <c r="H16" s="23">
        <v>66</v>
      </c>
      <c r="I16" s="23">
        <v>73</v>
      </c>
      <c r="J16" s="26">
        <v>66</v>
      </c>
      <c r="K16" s="21">
        <v>8</v>
      </c>
      <c r="L16" s="23">
        <v>0</v>
      </c>
      <c r="M16" s="23">
        <v>0</v>
      </c>
      <c r="N16" s="26">
        <v>0</v>
      </c>
      <c r="O16" s="21">
        <v>8</v>
      </c>
      <c r="P16" s="23">
        <v>139</v>
      </c>
      <c r="Q16" s="23">
        <v>75</v>
      </c>
      <c r="R16" s="26">
        <v>10</v>
      </c>
      <c r="S16" s="21">
        <v>135</v>
      </c>
      <c r="T16" s="23">
        <v>271</v>
      </c>
      <c r="U16" s="23">
        <v>0</v>
      </c>
      <c r="V16" s="26">
        <v>146</v>
      </c>
    </row>
    <row r="17" spans="1:22" x14ac:dyDescent="0.3">
      <c r="A17" s="2"/>
      <c r="B17" s="9" t="s">
        <v>0</v>
      </c>
      <c r="C17" s="22">
        <f>SUM(C4:C16)</f>
        <v>45</v>
      </c>
      <c r="D17" s="22">
        <f t="shared" ref="D17:V17" si="0">SUM(D4:D16)</f>
        <v>12</v>
      </c>
      <c r="E17" s="22">
        <f t="shared" si="0"/>
        <v>10</v>
      </c>
      <c r="F17" s="22">
        <f t="shared" si="0"/>
        <v>6</v>
      </c>
      <c r="G17" s="22">
        <f t="shared" si="0"/>
        <v>199</v>
      </c>
      <c r="H17" s="22">
        <f t="shared" si="0"/>
        <v>84</v>
      </c>
      <c r="I17" s="22">
        <f t="shared" si="0"/>
        <v>75</v>
      </c>
      <c r="J17" s="22">
        <f t="shared" si="0"/>
        <v>69</v>
      </c>
      <c r="K17" s="22">
        <f t="shared" si="0"/>
        <v>79</v>
      </c>
      <c r="L17" s="22">
        <f t="shared" si="0"/>
        <v>57</v>
      </c>
      <c r="M17" s="22">
        <f t="shared" si="0"/>
        <v>10</v>
      </c>
      <c r="N17" s="22">
        <f t="shared" si="0"/>
        <v>8</v>
      </c>
      <c r="O17" s="22">
        <f t="shared" si="0"/>
        <v>180</v>
      </c>
      <c r="P17" s="22">
        <f t="shared" si="0"/>
        <v>185</v>
      </c>
      <c r="Q17" s="22">
        <f t="shared" si="0"/>
        <v>88</v>
      </c>
      <c r="R17" s="22">
        <f t="shared" si="0"/>
        <v>83</v>
      </c>
      <c r="S17" s="22">
        <f t="shared" si="0"/>
        <v>291</v>
      </c>
      <c r="T17" s="22">
        <f t="shared" si="0"/>
        <v>338</v>
      </c>
      <c r="U17" s="22">
        <f t="shared" si="0"/>
        <v>2</v>
      </c>
      <c r="V17" s="22">
        <f t="shared" si="0"/>
        <v>151</v>
      </c>
    </row>
    <row r="18" spans="1:22" x14ac:dyDescent="0.3">
      <c r="A18" s="2"/>
    </row>
    <row r="19" spans="1:22" x14ac:dyDescent="0.3">
      <c r="A19" s="2"/>
    </row>
    <row r="20" spans="1:22" x14ac:dyDescent="0.3">
      <c r="A20" s="2"/>
      <c r="B20" s="41" t="s">
        <v>30</v>
      </c>
      <c r="C20" s="106" t="s">
        <v>126</v>
      </c>
      <c r="D20" s="107"/>
      <c r="E20" s="107"/>
      <c r="F20" s="108"/>
      <c r="G20" s="107" t="s">
        <v>123</v>
      </c>
      <c r="H20" s="107"/>
      <c r="I20" s="107"/>
      <c r="J20" s="108"/>
      <c r="K20" s="106" t="s">
        <v>124</v>
      </c>
      <c r="L20" s="107"/>
      <c r="M20" s="107"/>
      <c r="N20" s="108"/>
      <c r="O20" s="106" t="s">
        <v>127</v>
      </c>
      <c r="P20" s="107"/>
      <c r="Q20" s="107"/>
      <c r="R20" s="108"/>
      <c r="S20" s="106" t="s">
        <v>121</v>
      </c>
      <c r="T20" s="107"/>
      <c r="U20" s="107"/>
      <c r="V20" s="108"/>
    </row>
    <row r="21" spans="1:22" x14ac:dyDescent="0.3">
      <c r="A21" s="2"/>
      <c r="B21" s="42"/>
      <c r="C21" s="131" t="s">
        <v>46</v>
      </c>
      <c r="D21" s="132" t="s">
        <v>47</v>
      </c>
      <c r="E21" s="132" t="s">
        <v>48</v>
      </c>
      <c r="F21" s="133" t="s">
        <v>49</v>
      </c>
      <c r="G21" s="109" t="s">
        <v>46</v>
      </c>
      <c r="H21" s="110" t="s">
        <v>47</v>
      </c>
      <c r="I21" s="110" t="s">
        <v>48</v>
      </c>
      <c r="J21" s="111" t="s">
        <v>49</v>
      </c>
      <c r="K21" s="109" t="s">
        <v>46</v>
      </c>
      <c r="L21" s="110" t="s">
        <v>47</v>
      </c>
      <c r="M21" s="110" t="s">
        <v>48</v>
      </c>
      <c r="N21" s="111" t="s">
        <v>49</v>
      </c>
      <c r="O21" s="109" t="s">
        <v>46</v>
      </c>
      <c r="P21" s="110" t="s">
        <v>47</v>
      </c>
      <c r="Q21" s="110" t="s">
        <v>48</v>
      </c>
      <c r="R21" s="111" t="s">
        <v>49</v>
      </c>
      <c r="S21" s="109" t="s">
        <v>46</v>
      </c>
      <c r="T21" s="110" t="s">
        <v>47</v>
      </c>
      <c r="U21" s="110" t="s">
        <v>48</v>
      </c>
      <c r="V21" s="111" t="s">
        <v>49</v>
      </c>
    </row>
    <row r="22" spans="1:22" x14ac:dyDescent="0.3">
      <c r="A22" s="2"/>
      <c r="B22" s="2" t="s">
        <v>96</v>
      </c>
      <c r="C22" s="20">
        <f>(C4/C17)*100</f>
        <v>0</v>
      </c>
      <c r="D22" s="20">
        <f t="shared" ref="D22:V22" si="1">(D4/D17)*100</f>
        <v>0</v>
      </c>
      <c r="E22" s="20">
        <f t="shared" si="1"/>
        <v>0</v>
      </c>
      <c r="F22" s="20">
        <f t="shared" si="1"/>
        <v>16.666666666666664</v>
      </c>
      <c r="G22" s="20">
        <f t="shared" si="1"/>
        <v>0</v>
      </c>
      <c r="H22" s="20">
        <f t="shared" si="1"/>
        <v>0</v>
      </c>
      <c r="I22" s="20">
        <f t="shared" si="1"/>
        <v>0</v>
      </c>
      <c r="J22" s="20">
        <f t="shared" si="1"/>
        <v>2.8985507246376812</v>
      </c>
      <c r="K22" s="20">
        <f t="shared" si="1"/>
        <v>0</v>
      </c>
      <c r="L22" s="20">
        <f t="shared" si="1"/>
        <v>0</v>
      </c>
      <c r="M22" s="20">
        <f t="shared" si="1"/>
        <v>10</v>
      </c>
      <c r="N22" s="20">
        <f t="shared" si="1"/>
        <v>0</v>
      </c>
      <c r="O22" s="20">
        <f t="shared" si="1"/>
        <v>0</v>
      </c>
      <c r="P22" s="20">
        <f t="shared" si="1"/>
        <v>0</v>
      </c>
      <c r="Q22" s="20">
        <f t="shared" si="1"/>
        <v>0</v>
      </c>
      <c r="R22" s="20">
        <f t="shared" si="1"/>
        <v>2.4096385542168677</v>
      </c>
      <c r="S22" s="20">
        <f t="shared" si="1"/>
        <v>0</v>
      </c>
      <c r="T22" s="20">
        <f t="shared" si="1"/>
        <v>0</v>
      </c>
      <c r="U22" s="20">
        <f t="shared" si="1"/>
        <v>0</v>
      </c>
      <c r="V22" s="20">
        <f t="shared" si="1"/>
        <v>1.3245033112582782</v>
      </c>
    </row>
    <row r="23" spans="1:22" x14ac:dyDescent="0.3">
      <c r="A23" s="2"/>
      <c r="B23" s="2" t="s">
        <v>98</v>
      </c>
      <c r="C23" s="20">
        <f>(C5/C17)*100</f>
        <v>0</v>
      </c>
      <c r="D23" s="20">
        <f t="shared" ref="D23:V23" si="2">(D5/D17)*100</f>
        <v>0</v>
      </c>
      <c r="E23" s="20">
        <f t="shared" si="2"/>
        <v>0</v>
      </c>
      <c r="F23" s="20">
        <f t="shared" si="2"/>
        <v>0</v>
      </c>
      <c r="G23" s="20">
        <f t="shared" si="2"/>
        <v>0</v>
      </c>
      <c r="H23" s="20">
        <f t="shared" si="2"/>
        <v>0</v>
      </c>
      <c r="I23" s="20">
        <f t="shared" si="2"/>
        <v>0</v>
      </c>
      <c r="J23" s="20">
        <f t="shared" si="2"/>
        <v>0</v>
      </c>
      <c r="K23" s="20">
        <f t="shared" si="2"/>
        <v>0</v>
      </c>
      <c r="L23" s="20">
        <f t="shared" si="2"/>
        <v>5.2631578947368416</v>
      </c>
      <c r="M23" s="20">
        <f t="shared" si="2"/>
        <v>0</v>
      </c>
      <c r="N23" s="20">
        <f t="shared" si="2"/>
        <v>0</v>
      </c>
      <c r="O23" s="20">
        <f t="shared" si="2"/>
        <v>0</v>
      </c>
      <c r="P23" s="20">
        <f t="shared" si="2"/>
        <v>1.0810810810810811</v>
      </c>
      <c r="Q23" s="20">
        <f t="shared" si="2"/>
        <v>0</v>
      </c>
      <c r="R23" s="20">
        <f t="shared" si="2"/>
        <v>0</v>
      </c>
      <c r="S23" s="20">
        <f t="shared" si="2"/>
        <v>0</v>
      </c>
      <c r="T23" s="20">
        <f t="shared" si="2"/>
        <v>0.8875739644970414</v>
      </c>
      <c r="U23" s="20">
        <f t="shared" si="2"/>
        <v>0</v>
      </c>
      <c r="V23" s="20">
        <f t="shared" si="2"/>
        <v>0</v>
      </c>
    </row>
    <row r="24" spans="1:22" x14ac:dyDescent="0.3">
      <c r="A24" s="2"/>
      <c r="B24" s="2" t="s">
        <v>99</v>
      </c>
      <c r="C24" s="20">
        <f>(C6/C17)*100</f>
        <v>0</v>
      </c>
      <c r="D24" s="20">
        <f t="shared" ref="D24:V24" si="3">(D6/D17)*100</f>
        <v>33.333333333333329</v>
      </c>
      <c r="E24" s="20">
        <f t="shared" si="3"/>
        <v>0</v>
      </c>
      <c r="F24" s="20">
        <f t="shared" si="3"/>
        <v>16.666666666666664</v>
      </c>
      <c r="G24" s="20">
        <f t="shared" si="3"/>
        <v>2.0100502512562812</v>
      </c>
      <c r="H24" s="20">
        <f t="shared" si="3"/>
        <v>8.3333333333333321</v>
      </c>
      <c r="I24" s="20">
        <f t="shared" si="3"/>
        <v>0</v>
      </c>
      <c r="J24" s="20">
        <f t="shared" si="3"/>
        <v>1.4492753623188406</v>
      </c>
      <c r="K24" s="20">
        <f t="shared" si="3"/>
        <v>0</v>
      </c>
      <c r="L24" s="20">
        <f t="shared" si="3"/>
        <v>3.5087719298245612</v>
      </c>
      <c r="M24" s="20">
        <f t="shared" si="3"/>
        <v>0</v>
      </c>
      <c r="N24" s="20">
        <f t="shared" si="3"/>
        <v>0</v>
      </c>
      <c r="O24" s="20">
        <f t="shared" si="3"/>
        <v>0</v>
      </c>
      <c r="P24" s="20">
        <f t="shared" si="3"/>
        <v>1.0810810810810811</v>
      </c>
      <c r="Q24" s="20">
        <f t="shared" si="3"/>
        <v>0</v>
      </c>
      <c r="R24" s="20">
        <f t="shared" si="3"/>
        <v>1.2048192771084338</v>
      </c>
      <c r="S24" s="20">
        <f t="shared" si="3"/>
        <v>0.6872852233676976</v>
      </c>
      <c r="T24" s="20">
        <f t="shared" si="3"/>
        <v>1.7751479289940828</v>
      </c>
      <c r="U24" s="20">
        <f t="shared" si="3"/>
        <v>0</v>
      </c>
      <c r="V24" s="20">
        <f t="shared" si="3"/>
        <v>0.66225165562913912</v>
      </c>
    </row>
    <row r="25" spans="1:22" x14ac:dyDescent="0.3">
      <c r="A25" s="2"/>
      <c r="B25" s="2" t="s">
        <v>101</v>
      </c>
      <c r="C25" s="20">
        <f>(C7/C17)*100</f>
        <v>17.777777777777779</v>
      </c>
      <c r="D25" s="20">
        <f t="shared" ref="D25:V25" si="4">(D7/D17)*100</f>
        <v>0</v>
      </c>
      <c r="E25" s="20">
        <f t="shared" si="4"/>
        <v>0</v>
      </c>
      <c r="F25" s="20">
        <f t="shared" si="4"/>
        <v>33.333333333333329</v>
      </c>
      <c r="G25" s="20">
        <f t="shared" si="4"/>
        <v>1.0050251256281406</v>
      </c>
      <c r="H25" s="20">
        <f t="shared" si="4"/>
        <v>0</v>
      </c>
      <c r="I25" s="20">
        <f t="shared" si="4"/>
        <v>0</v>
      </c>
      <c r="J25" s="20">
        <f t="shared" si="4"/>
        <v>0</v>
      </c>
      <c r="K25" s="20">
        <f t="shared" si="4"/>
        <v>6.3291139240506329</v>
      </c>
      <c r="L25" s="20">
        <f t="shared" si="4"/>
        <v>3.5087719298245612</v>
      </c>
      <c r="M25" s="20">
        <f t="shared" si="4"/>
        <v>20</v>
      </c>
      <c r="N25" s="20">
        <f t="shared" si="4"/>
        <v>37.5</v>
      </c>
      <c r="O25" s="20">
        <f t="shared" si="4"/>
        <v>1.6666666666666667</v>
      </c>
      <c r="P25" s="20">
        <f t="shared" si="4"/>
        <v>0</v>
      </c>
      <c r="Q25" s="20">
        <f t="shared" si="4"/>
        <v>0</v>
      </c>
      <c r="R25" s="20">
        <f t="shared" si="4"/>
        <v>3.6144578313253009</v>
      </c>
      <c r="S25" s="20">
        <f t="shared" si="4"/>
        <v>3.0927835051546393</v>
      </c>
      <c r="T25" s="20">
        <f t="shared" si="4"/>
        <v>0</v>
      </c>
      <c r="U25" s="20">
        <f t="shared" si="4"/>
        <v>0</v>
      </c>
      <c r="V25" s="20">
        <f t="shared" si="4"/>
        <v>0.66225165562913912</v>
      </c>
    </row>
    <row r="26" spans="1:22" x14ac:dyDescent="0.3">
      <c r="A26" s="2"/>
      <c r="B26" s="2" t="s">
        <v>102</v>
      </c>
      <c r="C26" s="20">
        <f>(C8/C17)*100</f>
        <v>46.666666666666664</v>
      </c>
      <c r="D26" s="20">
        <f t="shared" ref="D26:V26" si="5">(D8/D17)*100</f>
        <v>0</v>
      </c>
      <c r="E26" s="20">
        <f t="shared" si="5"/>
        <v>0</v>
      </c>
      <c r="F26" s="20">
        <f t="shared" si="5"/>
        <v>16.666666666666664</v>
      </c>
      <c r="G26" s="20">
        <f t="shared" si="5"/>
        <v>11.055276381909549</v>
      </c>
      <c r="H26" s="20">
        <f t="shared" si="5"/>
        <v>0</v>
      </c>
      <c r="I26" s="20">
        <f t="shared" si="5"/>
        <v>0</v>
      </c>
      <c r="J26" s="20">
        <f t="shared" si="5"/>
        <v>0</v>
      </c>
      <c r="K26" s="20">
        <f t="shared" si="5"/>
        <v>53.164556962025308</v>
      </c>
      <c r="L26" s="20">
        <f t="shared" si="5"/>
        <v>0</v>
      </c>
      <c r="M26" s="20">
        <f t="shared" si="5"/>
        <v>0</v>
      </c>
      <c r="N26" s="20">
        <f t="shared" si="5"/>
        <v>62.5</v>
      </c>
      <c r="O26" s="20">
        <f t="shared" si="5"/>
        <v>33.888888888888893</v>
      </c>
      <c r="P26" s="20">
        <f t="shared" si="5"/>
        <v>8.1081081081081088</v>
      </c>
      <c r="Q26" s="20">
        <f t="shared" si="5"/>
        <v>2.2727272727272729</v>
      </c>
      <c r="R26" s="20">
        <f t="shared" si="5"/>
        <v>80.722891566265062</v>
      </c>
      <c r="S26" s="20">
        <f t="shared" si="5"/>
        <v>1.0309278350515463</v>
      </c>
      <c r="T26" s="20">
        <f t="shared" si="5"/>
        <v>4.4378698224852071</v>
      </c>
      <c r="U26" s="20">
        <f t="shared" si="5"/>
        <v>0</v>
      </c>
      <c r="V26" s="20">
        <f t="shared" si="5"/>
        <v>0.66225165562913912</v>
      </c>
    </row>
    <row r="27" spans="1:22" x14ac:dyDescent="0.3">
      <c r="A27" s="2"/>
      <c r="B27" s="2" t="s">
        <v>104</v>
      </c>
      <c r="C27" s="20">
        <f>(C9/C17)*100</f>
        <v>0</v>
      </c>
      <c r="D27" s="20">
        <f t="shared" ref="D27:V27" si="6">(D9/D17)*100</f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  <c r="H27" s="20">
        <f t="shared" si="6"/>
        <v>0</v>
      </c>
      <c r="I27" s="20">
        <f t="shared" si="6"/>
        <v>0</v>
      </c>
      <c r="J27" s="20">
        <f t="shared" si="6"/>
        <v>0</v>
      </c>
      <c r="K27" s="20">
        <f t="shared" si="6"/>
        <v>0</v>
      </c>
      <c r="L27" s="20">
        <f t="shared" si="6"/>
        <v>0</v>
      </c>
      <c r="M27" s="20">
        <f t="shared" si="6"/>
        <v>10</v>
      </c>
      <c r="N27" s="20">
        <f t="shared" si="6"/>
        <v>0</v>
      </c>
      <c r="O27" s="20">
        <f t="shared" si="6"/>
        <v>0</v>
      </c>
      <c r="P27" s="20">
        <f t="shared" si="6"/>
        <v>0</v>
      </c>
      <c r="Q27" s="20">
        <f t="shared" si="6"/>
        <v>5.6818181818181817</v>
      </c>
      <c r="R27" s="20">
        <f t="shared" si="6"/>
        <v>0</v>
      </c>
      <c r="S27" s="20">
        <f t="shared" si="6"/>
        <v>0</v>
      </c>
      <c r="T27" s="20">
        <f t="shared" si="6"/>
        <v>0</v>
      </c>
      <c r="U27" s="20">
        <f t="shared" si="6"/>
        <v>100</v>
      </c>
      <c r="V27" s="20">
        <f t="shared" si="6"/>
        <v>0</v>
      </c>
    </row>
    <row r="28" spans="1:22" x14ac:dyDescent="0.3">
      <c r="A28" s="2"/>
      <c r="B28" s="2" t="s">
        <v>107</v>
      </c>
      <c r="C28" s="20">
        <f>(C10/C17)*100</f>
        <v>0</v>
      </c>
      <c r="D28" s="20">
        <f t="shared" ref="D28:V28" si="7">(D10/D17)*100</f>
        <v>0</v>
      </c>
      <c r="E28" s="20">
        <f t="shared" si="7"/>
        <v>0</v>
      </c>
      <c r="F28" s="20">
        <f t="shared" si="7"/>
        <v>0</v>
      </c>
      <c r="G28" s="20">
        <f t="shared" si="7"/>
        <v>1.0050251256281406</v>
      </c>
      <c r="H28" s="20">
        <f t="shared" si="7"/>
        <v>0</v>
      </c>
      <c r="I28" s="20">
        <f t="shared" si="7"/>
        <v>0</v>
      </c>
      <c r="J28" s="20">
        <f t="shared" si="7"/>
        <v>0</v>
      </c>
      <c r="K28" s="20">
        <f t="shared" si="7"/>
        <v>7.59493670886076</v>
      </c>
      <c r="L28" s="20">
        <f t="shared" si="7"/>
        <v>0</v>
      </c>
      <c r="M28" s="20">
        <f t="shared" si="7"/>
        <v>0</v>
      </c>
      <c r="N28" s="20">
        <f t="shared" si="7"/>
        <v>0</v>
      </c>
      <c r="O28" s="20">
        <f t="shared" si="7"/>
        <v>2.2222222222222223</v>
      </c>
      <c r="P28" s="20">
        <f t="shared" si="7"/>
        <v>0</v>
      </c>
      <c r="Q28" s="20">
        <f t="shared" si="7"/>
        <v>0</v>
      </c>
      <c r="R28" s="20">
        <f t="shared" si="7"/>
        <v>0</v>
      </c>
      <c r="S28" s="20">
        <f t="shared" si="7"/>
        <v>0.3436426116838488</v>
      </c>
      <c r="T28" s="20">
        <f t="shared" si="7"/>
        <v>0</v>
      </c>
      <c r="U28" s="20">
        <f t="shared" si="7"/>
        <v>0</v>
      </c>
      <c r="V28" s="20">
        <f t="shared" si="7"/>
        <v>0</v>
      </c>
    </row>
    <row r="29" spans="1:22" x14ac:dyDescent="0.3">
      <c r="A29" s="2"/>
      <c r="B29" s="2" t="s">
        <v>109</v>
      </c>
      <c r="C29" s="20">
        <f>(C11/C17)*100</f>
        <v>0</v>
      </c>
      <c r="D29" s="20">
        <f t="shared" ref="D29:V29" si="8">(D11/D17)*100</f>
        <v>0</v>
      </c>
      <c r="E29" s="20">
        <f t="shared" si="8"/>
        <v>0</v>
      </c>
      <c r="F29" s="20">
        <f t="shared" si="8"/>
        <v>0</v>
      </c>
      <c r="G29" s="20">
        <f t="shared" si="8"/>
        <v>0</v>
      </c>
      <c r="H29" s="20">
        <f t="shared" si="8"/>
        <v>0</v>
      </c>
      <c r="I29" s="20">
        <f t="shared" si="8"/>
        <v>1.3333333333333335</v>
      </c>
      <c r="J29" s="20">
        <f t="shared" si="8"/>
        <v>0</v>
      </c>
      <c r="K29" s="20">
        <f t="shared" si="8"/>
        <v>5.0632911392405067</v>
      </c>
      <c r="L29" s="20">
        <f t="shared" si="8"/>
        <v>0</v>
      </c>
      <c r="M29" s="20">
        <f t="shared" si="8"/>
        <v>0</v>
      </c>
      <c r="N29" s="20">
        <f t="shared" si="8"/>
        <v>0</v>
      </c>
      <c r="O29" s="20">
        <f t="shared" si="8"/>
        <v>0</v>
      </c>
      <c r="P29" s="20">
        <f t="shared" si="8"/>
        <v>0</v>
      </c>
      <c r="Q29" s="20">
        <f t="shared" si="8"/>
        <v>0</v>
      </c>
      <c r="R29" s="20">
        <f t="shared" si="8"/>
        <v>0</v>
      </c>
      <c r="S29" s="20">
        <f t="shared" si="8"/>
        <v>0</v>
      </c>
      <c r="T29" s="20">
        <f t="shared" si="8"/>
        <v>0</v>
      </c>
      <c r="U29" s="20">
        <f t="shared" si="8"/>
        <v>0</v>
      </c>
      <c r="V29" s="20">
        <f t="shared" si="8"/>
        <v>0</v>
      </c>
    </row>
    <row r="30" spans="1:22" x14ac:dyDescent="0.3">
      <c r="A30" s="2"/>
      <c r="B30" s="2" t="s">
        <v>110</v>
      </c>
      <c r="C30" s="20">
        <f>(C12/C17)*100</f>
        <v>0</v>
      </c>
      <c r="D30" s="20">
        <f t="shared" ref="D30:V30" si="9">(D12/D17)*100</f>
        <v>0</v>
      </c>
      <c r="E30" s="20">
        <f t="shared" si="9"/>
        <v>90</v>
      </c>
      <c r="F30" s="20">
        <f t="shared" si="9"/>
        <v>0</v>
      </c>
      <c r="G30" s="20">
        <f t="shared" si="9"/>
        <v>0</v>
      </c>
      <c r="H30" s="20">
        <f t="shared" si="9"/>
        <v>0</v>
      </c>
      <c r="I30" s="20">
        <f t="shared" si="9"/>
        <v>0</v>
      </c>
      <c r="J30" s="20">
        <f t="shared" si="9"/>
        <v>0</v>
      </c>
      <c r="K30" s="20">
        <f t="shared" si="9"/>
        <v>0</v>
      </c>
      <c r="L30" s="20">
        <f t="shared" si="9"/>
        <v>70.175438596491219</v>
      </c>
      <c r="M30" s="20">
        <f t="shared" si="9"/>
        <v>30</v>
      </c>
      <c r="N30" s="20">
        <f t="shared" si="9"/>
        <v>0</v>
      </c>
      <c r="O30" s="20">
        <f t="shared" si="9"/>
        <v>0</v>
      </c>
      <c r="P30" s="20">
        <f t="shared" si="9"/>
        <v>10.810810810810811</v>
      </c>
      <c r="Q30" s="20">
        <f t="shared" si="9"/>
        <v>6.8181818181818175</v>
      </c>
      <c r="R30" s="20">
        <f t="shared" si="9"/>
        <v>0</v>
      </c>
      <c r="S30" s="20">
        <f t="shared" si="9"/>
        <v>0</v>
      </c>
      <c r="T30" s="20">
        <f t="shared" si="9"/>
        <v>9.4674556213017755</v>
      </c>
      <c r="U30" s="20">
        <f t="shared" si="9"/>
        <v>0</v>
      </c>
      <c r="V30" s="20">
        <f t="shared" si="9"/>
        <v>0</v>
      </c>
    </row>
    <row r="31" spans="1:22" x14ac:dyDescent="0.3">
      <c r="A31" s="2"/>
      <c r="B31" s="2" t="s">
        <v>112</v>
      </c>
      <c r="C31" s="20">
        <f>(C13/C17)*100</f>
        <v>13.333333333333334</v>
      </c>
      <c r="D31" s="20">
        <f t="shared" ref="D31:V31" si="10">(D13/D17)*100</f>
        <v>58.333333333333336</v>
      </c>
      <c r="E31" s="20">
        <f t="shared" si="10"/>
        <v>0</v>
      </c>
      <c r="F31" s="20">
        <f t="shared" si="10"/>
        <v>0</v>
      </c>
      <c r="G31" s="20">
        <f t="shared" si="10"/>
        <v>1.0050251256281406</v>
      </c>
      <c r="H31" s="20">
        <f t="shared" si="10"/>
        <v>13.095238095238097</v>
      </c>
      <c r="I31" s="20">
        <f t="shared" si="10"/>
        <v>1.3333333333333335</v>
      </c>
      <c r="J31" s="20">
        <f t="shared" si="10"/>
        <v>0</v>
      </c>
      <c r="K31" s="20">
        <f t="shared" si="10"/>
        <v>2.5316455696202533</v>
      </c>
      <c r="L31" s="20">
        <f t="shared" si="10"/>
        <v>17.543859649122805</v>
      </c>
      <c r="M31" s="20">
        <f t="shared" si="10"/>
        <v>10</v>
      </c>
      <c r="N31" s="20">
        <f t="shared" si="10"/>
        <v>0</v>
      </c>
      <c r="O31" s="20">
        <f t="shared" si="10"/>
        <v>0</v>
      </c>
      <c r="P31" s="20">
        <f t="shared" si="10"/>
        <v>3.2432432432432434</v>
      </c>
      <c r="Q31" s="20">
        <f t="shared" si="10"/>
        <v>0</v>
      </c>
      <c r="R31" s="20">
        <f t="shared" si="10"/>
        <v>0</v>
      </c>
      <c r="S31" s="20">
        <f t="shared" si="10"/>
        <v>0.3436426116838488</v>
      </c>
      <c r="T31" s="20">
        <f t="shared" si="10"/>
        <v>3.2544378698224854</v>
      </c>
      <c r="U31" s="20">
        <f t="shared" si="10"/>
        <v>0</v>
      </c>
      <c r="V31" s="20">
        <f t="shared" si="10"/>
        <v>0</v>
      </c>
    </row>
    <row r="32" spans="1:22" x14ac:dyDescent="0.3">
      <c r="A32" s="2"/>
      <c r="B32" s="2" t="s">
        <v>113</v>
      </c>
      <c r="C32" s="20">
        <f>(C14/C17)*100</f>
        <v>13.333333333333334</v>
      </c>
      <c r="D32" s="20">
        <f t="shared" ref="D32:V32" si="11">(D14/D17)*100</f>
        <v>0</v>
      </c>
      <c r="E32" s="20">
        <f t="shared" si="11"/>
        <v>0</v>
      </c>
      <c r="F32" s="20">
        <f t="shared" si="11"/>
        <v>0</v>
      </c>
      <c r="G32" s="20">
        <f t="shared" si="11"/>
        <v>52.76381909547738</v>
      </c>
      <c r="H32" s="20">
        <f t="shared" si="11"/>
        <v>0</v>
      </c>
      <c r="I32" s="20">
        <f t="shared" si="11"/>
        <v>0</v>
      </c>
      <c r="J32" s="20">
        <f t="shared" si="11"/>
        <v>0</v>
      </c>
      <c r="K32" s="20">
        <f t="shared" si="11"/>
        <v>15.18987341772152</v>
      </c>
      <c r="L32" s="20">
        <f t="shared" si="11"/>
        <v>0</v>
      </c>
      <c r="M32" s="20">
        <f t="shared" si="11"/>
        <v>0</v>
      </c>
      <c r="N32" s="20">
        <f t="shared" si="11"/>
        <v>0</v>
      </c>
      <c r="O32" s="20">
        <f t="shared" si="11"/>
        <v>57.777777777777771</v>
      </c>
      <c r="P32" s="20">
        <f t="shared" si="11"/>
        <v>0</v>
      </c>
      <c r="Q32" s="20">
        <f t="shared" si="11"/>
        <v>0</v>
      </c>
      <c r="R32" s="20">
        <f t="shared" si="11"/>
        <v>0</v>
      </c>
      <c r="S32" s="20">
        <f t="shared" si="11"/>
        <v>48.109965635738831</v>
      </c>
      <c r="T32" s="20">
        <f t="shared" si="11"/>
        <v>0</v>
      </c>
      <c r="U32" s="20">
        <f t="shared" si="11"/>
        <v>0</v>
      </c>
      <c r="V32" s="20">
        <f t="shared" si="11"/>
        <v>0</v>
      </c>
    </row>
    <row r="33" spans="1:22" x14ac:dyDescent="0.3">
      <c r="A33" s="2"/>
      <c r="B33" s="2" t="s">
        <v>114</v>
      </c>
      <c r="C33" s="20">
        <f>(C15/C17)*100</f>
        <v>2.2222222222222223</v>
      </c>
      <c r="D33" s="20">
        <f t="shared" ref="D33:V33" si="12">(D15/D17)*100</f>
        <v>8.3333333333333321</v>
      </c>
      <c r="E33" s="20">
        <f t="shared" si="12"/>
        <v>10</v>
      </c>
      <c r="F33" s="20">
        <f t="shared" si="12"/>
        <v>16.666666666666664</v>
      </c>
      <c r="G33" s="20">
        <f t="shared" si="12"/>
        <v>0</v>
      </c>
      <c r="H33" s="20">
        <f t="shared" si="12"/>
        <v>0</v>
      </c>
      <c r="I33" s="20">
        <f t="shared" si="12"/>
        <v>0</v>
      </c>
      <c r="J33" s="20">
        <f t="shared" si="12"/>
        <v>0</v>
      </c>
      <c r="K33" s="20">
        <f t="shared" si="12"/>
        <v>0</v>
      </c>
      <c r="L33" s="20">
        <f t="shared" si="12"/>
        <v>0</v>
      </c>
      <c r="M33" s="20">
        <f t="shared" si="12"/>
        <v>20</v>
      </c>
      <c r="N33" s="20">
        <f t="shared" si="12"/>
        <v>0</v>
      </c>
      <c r="O33" s="20">
        <f t="shared" si="12"/>
        <v>0</v>
      </c>
      <c r="P33" s="20">
        <f t="shared" si="12"/>
        <v>0.54054054054054057</v>
      </c>
      <c r="Q33" s="20">
        <f t="shared" si="12"/>
        <v>0</v>
      </c>
      <c r="R33" s="20">
        <f t="shared" si="12"/>
        <v>0</v>
      </c>
      <c r="S33" s="20">
        <f t="shared" si="12"/>
        <v>0</v>
      </c>
      <c r="T33" s="20">
        <f t="shared" si="12"/>
        <v>0</v>
      </c>
      <c r="U33" s="20">
        <f t="shared" si="12"/>
        <v>0</v>
      </c>
      <c r="V33" s="20">
        <f t="shared" si="12"/>
        <v>0</v>
      </c>
    </row>
    <row r="34" spans="1:22" x14ac:dyDescent="0.3">
      <c r="A34" s="2"/>
      <c r="B34" s="2" t="s">
        <v>116</v>
      </c>
      <c r="C34" s="20">
        <f>(C16/C17)*100</f>
        <v>6.666666666666667</v>
      </c>
      <c r="D34" s="20">
        <f t="shared" ref="D34:V34" si="13">(D16/D17)*100</f>
        <v>0</v>
      </c>
      <c r="E34" s="20">
        <f t="shared" si="13"/>
        <v>0</v>
      </c>
      <c r="F34" s="20">
        <f t="shared" si="13"/>
        <v>0</v>
      </c>
      <c r="G34" s="20">
        <f t="shared" si="13"/>
        <v>31.155778894472363</v>
      </c>
      <c r="H34" s="20">
        <f t="shared" si="13"/>
        <v>78.571428571428569</v>
      </c>
      <c r="I34" s="20">
        <f t="shared" si="13"/>
        <v>97.333333333333343</v>
      </c>
      <c r="J34" s="20">
        <f t="shared" si="13"/>
        <v>95.652173913043484</v>
      </c>
      <c r="K34" s="20">
        <f t="shared" si="13"/>
        <v>10.126582278481013</v>
      </c>
      <c r="L34" s="20">
        <f t="shared" si="13"/>
        <v>0</v>
      </c>
      <c r="M34" s="20">
        <f t="shared" si="13"/>
        <v>0</v>
      </c>
      <c r="N34" s="20">
        <f t="shared" si="13"/>
        <v>0</v>
      </c>
      <c r="O34" s="20">
        <f t="shared" si="13"/>
        <v>4.4444444444444446</v>
      </c>
      <c r="P34" s="20">
        <f t="shared" si="13"/>
        <v>75.13513513513513</v>
      </c>
      <c r="Q34" s="20">
        <f t="shared" si="13"/>
        <v>85.227272727272734</v>
      </c>
      <c r="R34" s="20">
        <f t="shared" si="13"/>
        <v>12.048192771084338</v>
      </c>
      <c r="S34" s="20">
        <f t="shared" si="13"/>
        <v>46.391752577319586</v>
      </c>
      <c r="T34" s="20">
        <f t="shared" si="13"/>
        <v>80.177514792899402</v>
      </c>
      <c r="U34" s="20">
        <f t="shared" si="13"/>
        <v>0</v>
      </c>
      <c r="V34" s="20">
        <f t="shared" si="13"/>
        <v>96.688741721854313</v>
      </c>
    </row>
    <row r="35" spans="1:22" x14ac:dyDescent="0.3">
      <c r="B35" s="9" t="s">
        <v>0</v>
      </c>
      <c r="C35" s="22">
        <v>100</v>
      </c>
      <c r="D35" s="116">
        <v>100.00000000000001</v>
      </c>
      <c r="E35" s="116">
        <v>99.999999999999972</v>
      </c>
      <c r="F35" s="92">
        <v>99.999999999999986</v>
      </c>
      <c r="G35" s="22">
        <v>99.999999999999986</v>
      </c>
      <c r="H35" s="116">
        <v>100</v>
      </c>
      <c r="I35" s="116">
        <v>100</v>
      </c>
      <c r="J35" s="92">
        <v>100.00000000000003</v>
      </c>
      <c r="K35" s="22">
        <v>99.999999999999972</v>
      </c>
      <c r="L35" s="116">
        <v>100.00000000000001</v>
      </c>
      <c r="M35" s="116">
        <v>99.999999999999972</v>
      </c>
      <c r="N35" s="92">
        <v>100.00000000000003</v>
      </c>
      <c r="O35" s="22">
        <v>100</v>
      </c>
      <c r="P35" s="116">
        <v>100.00000000000001</v>
      </c>
      <c r="Q35" s="116">
        <v>100.00000000000001</v>
      </c>
      <c r="R35" s="92">
        <v>99.999999999999986</v>
      </c>
      <c r="S35" s="22">
        <v>100</v>
      </c>
      <c r="T35" s="116">
        <v>100</v>
      </c>
      <c r="U35" s="116">
        <v>100</v>
      </c>
      <c r="V35" s="92">
        <v>100</v>
      </c>
    </row>
  </sheetData>
  <mergeCells count="12">
    <mergeCell ref="S20:V20"/>
    <mergeCell ref="B2:B3"/>
    <mergeCell ref="C2:F2"/>
    <mergeCell ref="G2:J2"/>
    <mergeCell ref="K2:N2"/>
    <mergeCell ref="O2:R2"/>
    <mergeCell ref="S2:V2"/>
    <mergeCell ref="B20:B21"/>
    <mergeCell ref="C20:F20"/>
    <mergeCell ref="G20:J20"/>
    <mergeCell ref="K20:N20"/>
    <mergeCell ref="O20:R2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/>
  </sheetViews>
  <sheetFormatPr baseColWidth="10" defaultRowHeight="14.4" x14ac:dyDescent="0.3"/>
  <cols>
    <col min="1" max="1" width="11.5546875" style="6"/>
    <col min="2" max="2" width="18" style="6" bestFit="1" customWidth="1"/>
    <col min="3" max="8" width="11.5546875" style="6"/>
  </cols>
  <sheetData>
    <row r="1" spans="1:8" s="4" customFormat="1" x14ac:dyDescent="0.3">
      <c r="A1" s="134"/>
      <c r="B1" s="134"/>
      <c r="C1" s="134"/>
      <c r="D1" s="134"/>
      <c r="E1" s="134"/>
      <c r="F1" s="134"/>
      <c r="G1" s="134"/>
      <c r="H1" s="134"/>
    </row>
    <row r="2" spans="1:8" x14ac:dyDescent="0.3">
      <c r="B2" s="127" t="s">
        <v>30</v>
      </c>
      <c r="C2" s="128" t="s">
        <v>122</v>
      </c>
      <c r="D2" s="128" t="s">
        <v>118</v>
      </c>
      <c r="E2" s="128" t="s">
        <v>124</v>
      </c>
      <c r="F2" s="128" t="s">
        <v>120</v>
      </c>
      <c r="G2" s="128" t="s">
        <v>121</v>
      </c>
    </row>
    <row r="3" spans="1:8" x14ac:dyDescent="0.3">
      <c r="A3" s="2"/>
      <c r="B3" s="35" t="s">
        <v>101</v>
      </c>
      <c r="C3" s="37">
        <v>0</v>
      </c>
      <c r="D3" s="37">
        <v>0</v>
      </c>
      <c r="E3" s="37">
        <v>2</v>
      </c>
      <c r="F3" s="37">
        <v>0</v>
      </c>
      <c r="G3" s="37">
        <v>0</v>
      </c>
    </row>
    <row r="4" spans="1:8" x14ac:dyDescent="0.3">
      <c r="A4" s="2"/>
      <c r="B4" s="35" t="s">
        <v>114</v>
      </c>
      <c r="C4" s="37">
        <v>1</v>
      </c>
      <c r="D4" s="37">
        <v>0</v>
      </c>
      <c r="E4" s="37">
        <v>0</v>
      </c>
      <c r="F4" s="37">
        <v>0</v>
      </c>
      <c r="G4" s="37">
        <v>0</v>
      </c>
    </row>
    <row r="5" spans="1:8" x14ac:dyDescent="0.3">
      <c r="A5" s="2"/>
      <c r="B5" s="35" t="s">
        <v>116</v>
      </c>
      <c r="C5" s="37">
        <v>0</v>
      </c>
      <c r="D5" s="37">
        <v>62</v>
      </c>
      <c r="E5" s="37">
        <v>0</v>
      </c>
      <c r="F5" s="37">
        <v>8</v>
      </c>
      <c r="G5" s="37">
        <v>135</v>
      </c>
    </row>
    <row r="6" spans="1:8" x14ac:dyDescent="0.3">
      <c r="A6" s="2"/>
      <c r="B6" s="129" t="s">
        <v>0</v>
      </c>
      <c r="C6" s="130">
        <f>SUM(C3:C5)</f>
        <v>1</v>
      </c>
      <c r="D6" s="130">
        <f t="shared" ref="D6:G6" si="0">SUM(D3:D5)</f>
        <v>62</v>
      </c>
      <c r="E6" s="130">
        <f t="shared" si="0"/>
        <v>2</v>
      </c>
      <c r="F6" s="130">
        <f t="shared" si="0"/>
        <v>8</v>
      </c>
      <c r="G6" s="130">
        <f t="shared" si="0"/>
        <v>135</v>
      </c>
    </row>
    <row r="7" spans="1:8" x14ac:dyDescent="0.3">
      <c r="A7" s="2"/>
    </row>
    <row r="8" spans="1:8" x14ac:dyDescent="0.3">
      <c r="A8" s="2"/>
    </row>
    <row r="9" spans="1:8" x14ac:dyDescent="0.3">
      <c r="A9" s="2"/>
      <c r="B9" s="127" t="s">
        <v>30</v>
      </c>
      <c r="C9" s="128" t="s">
        <v>122</v>
      </c>
      <c r="D9" s="128" t="s">
        <v>118</v>
      </c>
      <c r="E9" s="128" t="s">
        <v>124</v>
      </c>
      <c r="F9" s="128" t="s">
        <v>120</v>
      </c>
      <c r="G9" s="128" t="s">
        <v>121</v>
      </c>
    </row>
    <row r="10" spans="1:8" x14ac:dyDescent="0.3">
      <c r="A10" s="2"/>
      <c r="B10" s="35" t="s">
        <v>101</v>
      </c>
      <c r="C10" s="34">
        <f>(C3/C6)*100</f>
        <v>0</v>
      </c>
      <c r="D10" s="34">
        <f t="shared" ref="D10:G10" si="1">(D3/D6)*100</f>
        <v>0</v>
      </c>
      <c r="E10" s="34">
        <f t="shared" si="1"/>
        <v>100</v>
      </c>
      <c r="F10" s="34">
        <f t="shared" si="1"/>
        <v>0</v>
      </c>
      <c r="G10" s="34">
        <f t="shared" si="1"/>
        <v>0</v>
      </c>
    </row>
    <row r="11" spans="1:8" x14ac:dyDescent="0.3">
      <c r="A11" s="2"/>
      <c r="B11" s="35" t="s">
        <v>114</v>
      </c>
      <c r="C11" s="34">
        <f>(C4/C6)*100</f>
        <v>100</v>
      </c>
      <c r="D11" s="34">
        <f t="shared" ref="D11:G11" si="2">(D4/D6)*100</f>
        <v>0</v>
      </c>
      <c r="E11" s="34">
        <f t="shared" si="2"/>
        <v>0</v>
      </c>
      <c r="F11" s="34">
        <f t="shared" si="2"/>
        <v>0</v>
      </c>
      <c r="G11" s="34">
        <f t="shared" si="2"/>
        <v>0</v>
      </c>
    </row>
    <row r="12" spans="1:8" x14ac:dyDescent="0.3">
      <c r="A12" s="2"/>
      <c r="B12" s="35" t="s">
        <v>116</v>
      </c>
      <c r="C12" s="34">
        <f>(C5/C6)*100</f>
        <v>0</v>
      </c>
      <c r="D12" s="34">
        <f t="shared" ref="D12:G12" si="3">(D5/D6)*100</f>
        <v>100</v>
      </c>
      <c r="E12" s="34">
        <f t="shared" si="3"/>
        <v>0</v>
      </c>
      <c r="F12" s="34">
        <f t="shared" si="3"/>
        <v>100</v>
      </c>
      <c r="G12" s="34">
        <f t="shared" si="3"/>
        <v>100</v>
      </c>
    </row>
    <row r="13" spans="1:8" x14ac:dyDescent="0.3">
      <c r="A13" s="2"/>
      <c r="B13" s="129" t="s">
        <v>0</v>
      </c>
      <c r="C13" s="135">
        <f>(C6/C6)*100</f>
        <v>100</v>
      </c>
      <c r="D13" s="135">
        <f t="shared" ref="D13:G13" si="4">(D6/D6)*100</f>
        <v>100</v>
      </c>
      <c r="E13" s="135">
        <f t="shared" si="4"/>
        <v>100</v>
      </c>
      <c r="F13" s="135">
        <f t="shared" si="4"/>
        <v>100</v>
      </c>
      <c r="G13" s="135">
        <f t="shared" si="4"/>
        <v>100</v>
      </c>
    </row>
    <row r="14" spans="1:8" x14ac:dyDescent="0.3">
      <c r="A14" s="2"/>
    </row>
    <row r="15" spans="1:8" x14ac:dyDescent="0.3">
      <c r="A15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54"/>
  <sheetViews>
    <sheetView zoomScaleNormal="100" workbookViewId="0"/>
  </sheetViews>
  <sheetFormatPr baseColWidth="10" defaultRowHeight="14.4" x14ac:dyDescent="0.3"/>
  <cols>
    <col min="1" max="1" width="11.5546875" style="6"/>
    <col min="2" max="2" width="18.88671875" style="6" bestFit="1" customWidth="1"/>
    <col min="3" max="3" width="16.21875" style="36" bestFit="1" customWidth="1"/>
    <col min="4" max="4" width="17.109375" style="36" bestFit="1" customWidth="1"/>
    <col min="5" max="5" width="16.88671875" style="36" bestFit="1" customWidth="1"/>
    <col min="6" max="6" width="17.33203125" style="36" bestFit="1" customWidth="1"/>
    <col min="7" max="7" width="17.109375" style="36" bestFit="1" customWidth="1"/>
    <col min="8" max="8" width="17.33203125" style="36" bestFit="1" customWidth="1"/>
    <col min="9" max="9" width="16.21875" style="36" bestFit="1" customWidth="1"/>
    <col min="10" max="10" width="17.109375" style="36" bestFit="1" customWidth="1"/>
    <col min="11" max="11" width="16.88671875" style="36" bestFit="1" customWidth="1"/>
    <col min="12" max="12" width="17.33203125" style="36" bestFit="1" customWidth="1"/>
    <col min="13" max="13" width="17.109375" style="36" bestFit="1" customWidth="1"/>
    <col min="14" max="14" width="17.33203125" style="36" bestFit="1" customWidth="1"/>
    <col min="15" max="15" width="16.21875" style="36" bestFit="1" customWidth="1"/>
    <col min="16" max="16" width="17.109375" style="36" bestFit="1" customWidth="1"/>
    <col min="17" max="17" width="16.88671875" style="36" bestFit="1" customWidth="1"/>
    <col min="18" max="18" width="17.33203125" style="36" bestFit="1" customWidth="1"/>
    <col min="19" max="19" width="17.109375" style="36" bestFit="1" customWidth="1"/>
    <col min="20" max="20" width="17.33203125" style="36" bestFit="1" customWidth="1"/>
    <col min="21" max="21" width="16.21875" style="36" bestFit="1" customWidth="1"/>
    <col min="22" max="22" width="17.109375" style="36" bestFit="1" customWidth="1"/>
    <col min="23" max="23" width="16.88671875" style="36" bestFit="1" customWidth="1"/>
    <col min="24" max="24" width="17.33203125" style="36" bestFit="1" customWidth="1"/>
    <col min="25" max="25" width="17.109375" style="36" customWidth="1"/>
    <col min="26" max="26" width="17.33203125" style="36" bestFit="1" customWidth="1"/>
    <col min="27" max="27" width="16.21875" style="36" bestFit="1" customWidth="1"/>
    <col min="28" max="28" width="17.109375" style="36" bestFit="1" customWidth="1"/>
    <col min="29" max="29" width="16.88671875" style="36" bestFit="1" customWidth="1"/>
    <col min="30" max="30" width="17.33203125" style="36" bestFit="1" customWidth="1"/>
    <col min="31" max="31" width="17.109375" style="36" bestFit="1" customWidth="1"/>
    <col min="32" max="32" width="17.33203125" style="36" bestFit="1" customWidth="1"/>
    <col min="33" max="34" width="11.5546875" style="6"/>
  </cols>
  <sheetData>
    <row r="2" spans="2:32" x14ac:dyDescent="0.3">
      <c r="C2" s="61" t="s">
        <v>122</v>
      </c>
      <c r="D2" s="62"/>
      <c r="E2" s="62"/>
      <c r="F2" s="62"/>
      <c r="G2" s="62"/>
      <c r="H2" s="63"/>
      <c r="I2" s="64" t="s">
        <v>123</v>
      </c>
      <c r="J2" s="65"/>
      <c r="K2" s="65"/>
      <c r="L2" s="65"/>
      <c r="M2" s="65"/>
      <c r="N2" s="66"/>
      <c r="O2" s="67" t="s">
        <v>119</v>
      </c>
      <c r="P2" s="68"/>
      <c r="Q2" s="68"/>
      <c r="R2" s="68"/>
      <c r="S2" s="68"/>
      <c r="T2" s="69"/>
      <c r="U2" s="70" t="s">
        <v>120</v>
      </c>
      <c r="V2" s="71"/>
      <c r="W2" s="71"/>
      <c r="X2" s="71"/>
      <c r="Y2" s="71"/>
      <c r="Z2" s="72"/>
      <c r="AA2" s="73" t="s">
        <v>121</v>
      </c>
      <c r="AB2" s="74"/>
      <c r="AC2" s="74"/>
      <c r="AD2" s="74"/>
      <c r="AE2" s="74"/>
      <c r="AF2" s="75"/>
    </row>
    <row r="3" spans="2:32" x14ac:dyDescent="0.3">
      <c r="B3" s="7"/>
      <c r="C3" s="76"/>
      <c r="D3" s="77"/>
      <c r="E3" s="77"/>
      <c r="F3" s="77"/>
      <c r="G3" s="77"/>
      <c r="H3" s="78"/>
      <c r="I3" s="79"/>
      <c r="J3" s="80"/>
      <c r="K3" s="80"/>
      <c r="L3" s="80"/>
      <c r="M3" s="80"/>
      <c r="N3" s="81"/>
      <c r="O3" s="82"/>
      <c r="P3" s="83"/>
      <c r="Q3" s="83"/>
      <c r="R3" s="83"/>
      <c r="S3" s="83"/>
      <c r="T3" s="84"/>
      <c r="U3" s="85"/>
      <c r="V3" s="86"/>
      <c r="W3" s="86"/>
      <c r="X3" s="86"/>
      <c r="Y3" s="86"/>
      <c r="Z3" s="87"/>
      <c r="AA3" s="88"/>
      <c r="AB3" s="89"/>
      <c r="AC3" s="89"/>
      <c r="AD3" s="89"/>
      <c r="AE3" s="89"/>
      <c r="AF3" s="90"/>
    </row>
    <row r="4" spans="2:32" x14ac:dyDescent="0.3">
      <c r="B4" s="11" t="s">
        <v>30</v>
      </c>
      <c r="C4" s="40" t="s">
        <v>35</v>
      </c>
      <c r="D4" s="40" t="s">
        <v>36</v>
      </c>
      <c r="E4" s="40" t="s">
        <v>37</v>
      </c>
      <c r="F4" s="40" t="s">
        <v>38</v>
      </c>
      <c r="G4" s="40" t="s">
        <v>39</v>
      </c>
      <c r="H4" s="40" t="s">
        <v>40</v>
      </c>
      <c r="I4" s="40" t="s">
        <v>35</v>
      </c>
      <c r="J4" s="40" t="s">
        <v>36</v>
      </c>
      <c r="K4" s="40" t="s">
        <v>37</v>
      </c>
      <c r="L4" s="40" t="s">
        <v>38</v>
      </c>
      <c r="M4" s="40" t="s">
        <v>39</v>
      </c>
      <c r="N4" s="40" t="s">
        <v>40</v>
      </c>
      <c r="O4" s="40" t="s">
        <v>35</v>
      </c>
      <c r="P4" s="40" t="s">
        <v>36</v>
      </c>
      <c r="Q4" s="40" t="s">
        <v>37</v>
      </c>
      <c r="R4" s="40" t="s">
        <v>38</v>
      </c>
      <c r="S4" s="40" t="s">
        <v>39</v>
      </c>
      <c r="T4" s="40" t="s">
        <v>40</v>
      </c>
      <c r="U4" s="40" t="s">
        <v>35</v>
      </c>
      <c r="V4" s="40" t="s">
        <v>36</v>
      </c>
      <c r="W4" s="40" t="s">
        <v>37</v>
      </c>
      <c r="X4" s="40" t="s">
        <v>38</v>
      </c>
      <c r="Y4" s="40" t="s">
        <v>39</v>
      </c>
      <c r="Z4" s="40" t="s">
        <v>40</v>
      </c>
      <c r="AA4" s="40" t="s">
        <v>35</v>
      </c>
      <c r="AB4" s="40" t="s">
        <v>36</v>
      </c>
      <c r="AC4" s="40" t="s">
        <v>37</v>
      </c>
      <c r="AD4" s="40" t="s">
        <v>38</v>
      </c>
      <c r="AE4" s="40" t="s">
        <v>39</v>
      </c>
      <c r="AF4" s="40" t="s">
        <v>40</v>
      </c>
    </row>
    <row r="5" spans="2:32" x14ac:dyDescent="0.3">
      <c r="B5" s="12" t="s">
        <v>25</v>
      </c>
      <c r="C5" s="15">
        <v>13</v>
      </c>
      <c r="D5" s="15">
        <v>17</v>
      </c>
      <c r="E5" s="15">
        <v>0</v>
      </c>
      <c r="F5" s="15">
        <v>11</v>
      </c>
      <c r="G5" s="15">
        <v>0</v>
      </c>
      <c r="H5" s="15">
        <v>1</v>
      </c>
      <c r="I5" s="15">
        <v>9</v>
      </c>
      <c r="J5" s="15">
        <v>9</v>
      </c>
      <c r="K5" s="15">
        <v>0</v>
      </c>
      <c r="L5" s="15">
        <v>6</v>
      </c>
      <c r="M5" s="15">
        <v>0</v>
      </c>
      <c r="N5" s="15">
        <v>0</v>
      </c>
      <c r="O5" s="15">
        <v>12</v>
      </c>
      <c r="P5" s="15">
        <v>16</v>
      </c>
      <c r="Q5" s="15">
        <v>0</v>
      </c>
      <c r="R5" s="15">
        <v>4</v>
      </c>
      <c r="S5" s="15">
        <v>0</v>
      </c>
      <c r="T5" s="15">
        <v>0</v>
      </c>
      <c r="U5" s="15">
        <v>12</v>
      </c>
      <c r="V5" s="15">
        <v>14</v>
      </c>
      <c r="W5" s="15">
        <v>0</v>
      </c>
      <c r="X5" s="15">
        <v>2</v>
      </c>
      <c r="Y5" s="15">
        <v>0</v>
      </c>
      <c r="Z5" s="15">
        <v>0</v>
      </c>
      <c r="AA5" s="15">
        <v>13</v>
      </c>
      <c r="AB5" s="15">
        <v>21</v>
      </c>
      <c r="AC5" s="15">
        <v>0</v>
      </c>
      <c r="AD5" s="15">
        <v>14</v>
      </c>
      <c r="AE5" s="15">
        <v>0</v>
      </c>
      <c r="AF5" s="15">
        <v>0</v>
      </c>
    </row>
    <row r="6" spans="2:32" s="6" customFormat="1" x14ac:dyDescent="0.3">
      <c r="B6" s="12" t="s">
        <v>24</v>
      </c>
      <c r="C6" s="15">
        <v>4</v>
      </c>
      <c r="D6" s="15">
        <v>20</v>
      </c>
      <c r="E6" s="15">
        <v>29</v>
      </c>
      <c r="F6" s="15">
        <v>12</v>
      </c>
      <c r="G6" s="15">
        <v>76</v>
      </c>
      <c r="H6" s="15">
        <v>60</v>
      </c>
      <c r="I6" s="15">
        <v>4</v>
      </c>
      <c r="J6" s="15">
        <v>9</v>
      </c>
      <c r="K6" s="15">
        <v>22</v>
      </c>
      <c r="L6" s="15">
        <v>16</v>
      </c>
      <c r="M6" s="15">
        <v>101</v>
      </c>
      <c r="N6" s="15">
        <v>97</v>
      </c>
      <c r="O6" s="15">
        <v>0</v>
      </c>
      <c r="P6" s="15">
        <v>0</v>
      </c>
      <c r="Q6" s="15">
        <v>13</v>
      </c>
      <c r="R6" s="15">
        <v>24</v>
      </c>
      <c r="S6" s="15">
        <v>80</v>
      </c>
      <c r="T6" s="15">
        <v>50</v>
      </c>
      <c r="U6" s="15">
        <v>0</v>
      </c>
      <c r="V6" s="15">
        <v>8</v>
      </c>
      <c r="W6" s="15">
        <v>19</v>
      </c>
      <c r="X6" s="15">
        <v>5</v>
      </c>
      <c r="Y6" s="15">
        <v>44</v>
      </c>
      <c r="Z6" s="15">
        <v>50</v>
      </c>
      <c r="AA6" s="15">
        <v>12</v>
      </c>
      <c r="AB6" s="15">
        <v>16</v>
      </c>
      <c r="AC6" s="15">
        <v>32</v>
      </c>
      <c r="AD6" s="15">
        <v>25</v>
      </c>
      <c r="AE6" s="15">
        <v>169</v>
      </c>
      <c r="AF6" s="15">
        <v>68</v>
      </c>
    </row>
    <row r="7" spans="2:32" s="6" customFormat="1" x14ac:dyDescent="0.3">
      <c r="B7" s="12" t="s">
        <v>23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1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4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1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</row>
    <row r="8" spans="2:32" x14ac:dyDescent="0.3">
      <c r="B8" s="12" t="s">
        <v>22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20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28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30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21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20</v>
      </c>
    </row>
    <row r="9" spans="2:32" x14ac:dyDescent="0.3">
      <c r="B9" s="12" t="s">
        <v>21</v>
      </c>
      <c r="C9" s="15">
        <v>0</v>
      </c>
      <c r="D9" s="15">
        <v>2</v>
      </c>
      <c r="E9" s="15">
        <v>3</v>
      </c>
      <c r="F9" s="15">
        <v>0</v>
      </c>
      <c r="G9" s="15">
        <v>2</v>
      </c>
      <c r="H9" s="15">
        <v>15</v>
      </c>
      <c r="I9" s="15">
        <v>0</v>
      </c>
      <c r="J9" s="15">
        <v>0</v>
      </c>
      <c r="K9" s="15">
        <v>5</v>
      </c>
      <c r="L9" s="15">
        <v>0</v>
      </c>
      <c r="M9" s="15">
        <v>10</v>
      </c>
      <c r="N9" s="15">
        <v>6</v>
      </c>
      <c r="O9" s="15">
        <v>0</v>
      </c>
      <c r="P9" s="15">
        <v>0</v>
      </c>
      <c r="Q9" s="15">
        <v>6</v>
      </c>
      <c r="R9" s="15">
        <v>4</v>
      </c>
      <c r="S9" s="15">
        <v>40</v>
      </c>
      <c r="T9" s="15">
        <v>4</v>
      </c>
      <c r="U9" s="15">
        <v>0</v>
      </c>
      <c r="V9" s="15">
        <v>1</v>
      </c>
      <c r="W9" s="15">
        <v>4</v>
      </c>
      <c r="X9" s="15">
        <v>1</v>
      </c>
      <c r="Y9" s="15">
        <v>10</v>
      </c>
      <c r="Z9" s="15">
        <v>2</v>
      </c>
      <c r="AA9" s="15">
        <v>0</v>
      </c>
      <c r="AB9" s="15">
        <v>1</v>
      </c>
      <c r="AC9" s="15">
        <v>5</v>
      </c>
      <c r="AD9" s="15">
        <v>0</v>
      </c>
      <c r="AE9" s="15">
        <v>37</v>
      </c>
      <c r="AF9" s="15">
        <v>4</v>
      </c>
    </row>
    <row r="10" spans="2:32" s="6" customFormat="1" x14ac:dyDescent="0.3">
      <c r="B10" s="12" t="s">
        <v>20</v>
      </c>
      <c r="C10" s="15">
        <v>0</v>
      </c>
      <c r="D10" s="15">
        <v>29</v>
      </c>
      <c r="E10" s="15">
        <v>93</v>
      </c>
      <c r="F10" s="15">
        <v>0</v>
      </c>
      <c r="G10" s="15">
        <v>0</v>
      </c>
      <c r="H10" s="15">
        <v>24</v>
      </c>
      <c r="I10" s="15">
        <v>0</v>
      </c>
      <c r="J10" s="15">
        <v>20</v>
      </c>
      <c r="K10" s="15">
        <v>111</v>
      </c>
      <c r="L10" s="15">
        <v>0</v>
      </c>
      <c r="M10" s="15">
        <v>0</v>
      </c>
      <c r="N10" s="15">
        <v>11</v>
      </c>
      <c r="O10" s="15">
        <v>1</v>
      </c>
      <c r="P10" s="15">
        <v>22</v>
      </c>
      <c r="Q10" s="15">
        <v>194</v>
      </c>
      <c r="R10" s="15">
        <v>3</v>
      </c>
      <c r="S10" s="15">
        <v>12</v>
      </c>
      <c r="T10" s="15">
        <v>43</v>
      </c>
      <c r="U10" s="15">
        <v>0</v>
      </c>
      <c r="V10" s="15">
        <v>30</v>
      </c>
      <c r="W10" s="15">
        <v>108</v>
      </c>
      <c r="X10" s="15">
        <v>0</v>
      </c>
      <c r="Y10" s="15">
        <v>0</v>
      </c>
      <c r="Z10" s="15">
        <v>36</v>
      </c>
      <c r="AA10" s="15">
        <v>0</v>
      </c>
      <c r="AB10" s="15">
        <v>23</v>
      </c>
      <c r="AC10" s="15">
        <v>141</v>
      </c>
      <c r="AD10" s="15">
        <v>0</v>
      </c>
      <c r="AE10" s="15">
        <v>0</v>
      </c>
      <c r="AF10" s="15">
        <v>26</v>
      </c>
    </row>
    <row r="11" spans="2:32" x14ac:dyDescent="0.3">
      <c r="B11" s="12" t="s">
        <v>19</v>
      </c>
      <c r="C11" s="15">
        <v>12</v>
      </c>
      <c r="D11" s="15">
        <v>113</v>
      </c>
      <c r="E11" s="15">
        <v>32</v>
      </c>
      <c r="F11" s="15">
        <v>51</v>
      </c>
      <c r="G11" s="15">
        <v>0</v>
      </c>
      <c r="H11" s="15">
        <v>15</v>
      </c>
      <c r="I11" s="15">
        <v>40</v>
      </c>
      <c r="J11" s="15">
        <v>76</v>
      </c>
      <c r="K11" s="15">
        <v>32</v>
      </c>
      <c r="L11" s="15">
        <v>108</v>
      </c>
      <c r="M11" s="15">
        <v>6</v>
      </c>
      <c r="N11" s="15">
        <v>1</v>
      </c>
      <c r="O11" s="15">
        <v>129</v>
      </c>
      <c r="P11" s="15">
        <v>117</v>
      </c>
      <c r="Q11" s="15">
        <v>80</v>
      </c>
      <c r="R11" s="15">
        <v>185</v>
      </c>
      <c r="S11" s="15">
        <v>28</v>
      </c>
      <c r="T11" s="15">
        <v>1</v>
      </c>
      <c r="U11" s="15">
        <v>35</v>
      </c>
      <c r="V11" s="15">
        <v>58</v>
      </c>
      <c r="W11" s="15">
        <v>60</v>
      </c>
      <c r="X11" s="15">
        <v>65</v>
      </c>
      <c r="Y11" s="15">
        <v>11</v>
      </c>
      <c r="Z11" s="15">
        <v>10</v>
      </c>
      <c r="AA11" s="15">
        <v>61</v>
      </c>
      <c r="AB11" s="15">
        <v>111</v>
      </c>
      <c r="AC11" s="15">
        <v>44</v>
      </c>
      <c r="AD11" s="15">
        <v>170</v>
      </c>
      <c r="AE11" s="15">
        <v>12</v>
      </c>
      <c r="AF11" s="15">
        <v>10</v>
      </c>
    </row>
    <row r="12" spans="2:32" x14ac:dyDescent="0.3">
      <c r="B12" s="12" t="s">
        <v>18</v>
      </c>
      <c r="C12" s="15">
        <v>0</v>
      </c>
      <c r="D12" s="15">
        <v>2</v>
      </c>
      <c r="E12" s="15">
        <v>473</v>
      </c>
      <c r="F12" s="15">
        <v>0</v>
      </c>
      <c r="G12" s="15">
        <v>0</v>
      </c>
      <c r="H12" s="15">
        <v>47</v>
      </c>
      <c r="I12" s="15">
        <v>0</v>
      </c>
      <c r="J12" s="15">
        <v>0</v>
      </c>
      <c r="K12" s="15">
        <v>263</v>
      </c>
      <c r="L12" s="15">
        <v>0</v>
      </c>
      <c r="M12" s="15">
        <v>0</v>
      </c>
      <c r="N12" s="15">
        <v>24</v>
      </c>
      <c r="O12" s="15">
        <v>0</v>
      </c>
      <c r="P12" s="15">
        <v>12</v>
      </c>
      <c r="Q12" s="15">
        <v>1046</v>
      </c>
      <c r="R12" s="15">
        <v>0</v>
      </c>
      <c r="S12" s="15">
        <v>0</v>
      </c>
      <c r="T12" s="15">
        <v>56</v>
      </c>
      <c r="U12" s="15">
        <v>0</v>
      </c>
      <c r="V12" s="15">
        <v>2</v>
      </c>
      <c r="W12" s="15">
        <v>681</v>
      </c>
      <c r="X12" s="15">
        <v>0</v>
      </c>
      <c r="Y12" s="15">
        <v>0</v>
      </c>
      <c r="Z12" s="15">
        <v>21</v>
      </c>
      <c r="AA12" s="15">
        <v>0</v>
      </c>
      <c r="AB12" s="15">
        <v>0</v>
      </c>
      <c r="AC12" s="15">
        <v>314</v>
      </c>
      <c r="AD12" s="15">
        <v>1</v>
      </c>
      <c r="AE12" s="15">
        <v>5</v>
      </c>
      <c r="AF12" s="15">
        <v>33</v>
      </c>
    </row>
    <row r="13" spans="2:32" x14ac:dyDescent="0.3">
      <c r="B13" s="12" t="s">
        <v>17</v>
      </c>
      <c r="C13" s="15">
        <v>0</v>
      </c>
      <c r="D13" s="15">
        <v>32</v>
      </c>
      <c r="E13" s="15">
        <v>8</v>
      </c>
      <c r="F13" s="15">
        <v>0</v>
      </c>
      <c r="G13" s="15">
        <v>0</v>
      </c>
      <c r="H13" s="15">
        <v>17</v>
      </c>
      <c r="I13" s="15">
        <v>0</v>
      </c>
      <c r="J13" s="15">
        <v>36</v>
      </c>
      <c r="K13" s="15">
        <v>12</v>
      </c>
      <c r="L13" s="15">
        <v>0</v>
      </c>
      <c r="M13" s="15">
        <v>0</v>
      </c>
      <c r="N13" s="15">
        <v>24</v>
      </c>
      <c r="O13" s="15">
        <v>0</v>
      </c>
      <c r="P13" s="15">
        <v>32</v>
      </c>
      <c r="Q13" s="15">
        <v>28</v>
      </c>
      <c r="R13" s="15">
        <v>0</v>
      </c>
      <c r="S13" s="15">
        <v>5</v>
      </c>
      <c r="T13" s="15">
        <v>46</v>
      </c>
      <c r="U13" s="15">
        <v>0</v>
      </c>
      <c r="V13" s="15">
        <v>20</v>
      </c>
      <c r="W13" s="15">
        <v>16</v>
      </c>
      <c r="X13" s="15">
        <v>1</v>
      </c>
      <c r="Y13" s="15">
        <v>1</v>
      </c>
      <c r="Z13" s="15">
        <v>21</v>
      </c>
      <c r="AA13" s="15">
        <v>0</v>
      </c>
      <c r="AB13" s="15">
        <v>32</v>
      </c>
      <c r="AC13" s="15">
        <v>16</v>
      </c>
      <c r="AD13" s="15">
        <v>1</v>
      </c>
      <c r="AE13" s="15">
        <v>2</v>
      </c>
      <c r="AF13" s="15">
        <v>21</v>
      </c>
    </row>
    <row r="14" spans="2:32" x14ac:dyDescent="0.3">
      <c r="B14" s="12" t="s">
        <v>16</v>
      </c>
      <c r="C14" s="15">
        <v>0</v>
      </c>
      <c r="D14" s="15">
        <v>12</v>
      </c>
      <c r="E14" s="15">
        <v>53</v>
      </c>
      <c r="F14" s="15">
        <v>0</v>
      </c>
      <c r="G14" s="15">
        <v>0</v>
      </c>
      <c r="H14" s="15">
        <v>4</v>
      </c>
      <c r="I14" s="15">
        <v>0</v>
      </c>
      <c r="J14" s="15">
        <v>7</v>
      </c>
      <c r="K14" s="15">
        <v>30</v>
      </c>
      <c r="L14" s="15">
        <v>0</v>
      </c>
      <c r="M14" s="15">
        <v>0</v>
      </c>
      <c r="N14" s="15">
        <v>6</v>
      </c>
      <c r="O14" s="15">
        <v>0</v>
      </c>
      <c r="P14" s="15">
        <v>15</v>
      </c>
      <c r="Q14" s="15">
        <v>110</v>
      </c>
      <c r="R14" s="15">
        <v>0</v>
      </c>
      <c r="S14" s="15">
        <v>0</v>
      </c>
      <c r="T14" s="15">
        <v>8</v>
      </c>
      <c r="U14" s="15">
        <v>0</v>
      </c>
      <c r="V14" s="15">
        <v>7</v>
      </c>
      <c r="W14" s="15">
        <v>73</v>
      </c>
      <c r="X14" s="15">
        <v>0</v>
      </c>
      <c r="Y14" s="15">
        <v>0</v>
      </c>
      <c r="Z14" s="15">
        <v>5</v>
      </c>
      <c r="AA14" s="15">
        <v>0</v>
      </c>
      <c r="AB14" s="15">
        <v>13</v>
      </c>
      <c r="AC14" s="15">
        <v>40</v>
      </c>
      <c r="AD14" s="15">
        <v>0</v>
      </c>
      <c r="AE14" s="15">
        <v>0</v>
      </c>
      <c r="AF14" s="15">
        <v>6</v>
      </c>
    </row>
    <row r="15" spans="2:32" x14ac:dyDescent="0.3">
      <c r="B15" s="12" t="s">
        <v>15</v>
      </c>
      <c r="C15" s="15">
        <v>0</v>
      </c>
      <c r="D15" s="15">
        <v>1</v>
      </c>
      <c r="E15" s="15">
        <v>1373</v>
      </c>
      <c r="F15" s="15">
        <v>0</v>
      </c>
      <c r="G15" s="15">
        <v>0</v>
      </c>
      <c r="H15" s="15">
        <v>26</v>
      </c>
      <c r="I15" s="15">
        <v>3</v>
      </c>
      <c r="J15" s="15">
        <v>2</v>
      </c>
      <c r="K15" s="15">
        <v>757</v>
      </c>
      <c r="L15" s="15">
        <v>0</v>
      </c>
      <c r="M15" s="15">
        <v>0</v>
      </c>
      <c r="N15" s="15">
        <v>32</v>
      </c>
      <c r="O15" s="15">
        <v>18</v>
      </c>
      <c r="P15" s="15">
        <v>3</v>
      </c>
      <c r="Q15" s="15">
        <v>3025</v>
      </c>
      <c r="R15" s="15">
        <v>4</v>
      </c>
      <c r="S15" s="15">
        <v>7</v>
      </c>
      <c r="T15" s="15">
        <v>46</v>
      </c>
      <c r="U15" s="15">
        <v>6</v>
      </c>
      <c r="V15" s="15">
        <v>1</v>
      </c>
      <c r="W15" s="15">
        <v>1962</v>
      </c>
      <c r="X15" s="15">
        <v>1</v>
      </c>
      <c r="Y15" s="15">
        <v>2</v>
      </c>
      <c r="Z15" s="15">
        <v>21</v>
      </c>
      <c r="AA15" s="15">
        <v>3</v>
      </c>
      <c r="AB15" s="15">
        <v>1</v>
      </c>
      <c r="AC15" s="15">
        <v>914</v>
      </c>
      <c r="AD15" s="15">
        <v>0</v>
      </c>
      <c r="AE15" s="15">
        <v>2</v>
      </c>
      <c r="AF15" s="15">
        <v>38</v>
      </c>
    </row>
    <row r="16" spans="2:32" x14ac:dyDescent="0.3">
      <c r="B16" s="12" t="s">
        <v>12</v>
      </c>
      <c r="C16" s="15">
        <v>0</v>
      </c>
      <c r="D16" s="15">
        <v>5</v>
      </c>
      <c r="E16" s="15">
        <v>14</v>
      </c>
      <c r="F16" s="15">
        <v>3</v>
      </c>
      <c r="G16" s="15">
        <v>0</v>
      </c>
      <c r="H16" s="15">
        <v>12</v>
      </c>
      <c r="I16" s="15">
        <v>1</v>
      </c>
      <c r="J16" s="15">
        <v>19</v>
      </c>
      <c r="K16" s="15">
        <v>13</v>
      </c>
      <c r="L16" s="15">
        <v>1</v>
      </c>
      <c r="M16" s="15">
        <v>0</v>
      </c>
      <c r="N16" s="15">
        <v>9</v>
      </c>
      <c r="O16" s="15">
        <v>6</v>
      </c>
      <c r="P16" s="15">
        <v>26</v>
      </c>
      <c r="Q16" s="15">
        <v>18</v>
      </c>
      <c r="R16" s="15">
        <v>3</v>
      </c>
      <c r="S16" s="15">
        <v>0</v>
      </c>
      <c r="T16" s="15">
        <v>9</v>
      </c>
      <c r="U16" s="15">
        <v>1</v>
      </c>
      <c r="V16" s="15">
        <v>13</v>
      </c>
      <c r="W16" s="15">
        <v>19</v>
      </c>
      <c r="X16" s="15">
        <v>1</v>
      </c>
      <c r="Y16" s="15">
        <v>1</v>
      </c>
      <c r="Z16" s="15">
        <v>10</v>
      </c>
      <c r="AA16" s="15">
        <v>1</v>
      </c>
      <c r="AB16" s="15">
        <v>6</v>
      </c>
      <c r="AC16" s="15">
        <v>22</v>
      </c>
      <c r="AD16" s="15">
        <v>1</v>
      </c>
      <c r="AE16" s="15">
        <v>0</v>
      </c>
      <c r="AF16" s="15">
        <v>11</v>
      </c>
    </row>
    <row r="17" spans="1:32" s="6" customFormat="1" x14ac:dyDescent="0.3">
      <c r="B17" s="12" t="s">
        <v>11</v>
      </c>
      <c r="C17" s="15">
        <v>2</v>
      </c>
      <c r="D17" s="15">
        <v>205</v>
      </c>
      <c r="E17" s="15">
        <v>1885</v>
      </c>
      <c r="F17" s="15">
        <v>19</v>
      </c>
      <c r="G17" s="15">
        <v>14</v>
      </c>
      <c r="H17" s="15">
        <v>459</v>
      </c>
      <c r="I17" s="15">
        <v>1</v>
      </c>
      <c r="J17" s="15">
        <v>42</v>
      </c>
      <c r="K17" s="15">
        <v>1836</v>
      </c>
      <c r="L17" s="15">
        <v>29</v>
      </c>
      <c r="M17" s="15">
        <v>36</v>
      </c>
      <c r="N17" s="15">
        <v>359</v>
      </c>
      <c r="O17" s="15">
        <v>10</v>
      </c>
      <c r="P17" s="15">
        <v>164</v>
      </c>
      <c r="Q17" s="15">
        <v>4584</v>
      </c>
      <c r="R17" s="15">
        <v>59</v>
      </c>
      <c r="S17" s="15">
        <v>119</v>
      </c>
      <c r="T17" s="15">
        <v>631</v>
      </c>
      <c r="U17" s="15">
        <v>9</v>
      </c>
      <c r="V17" s="15">
        <v>41</v>
      </c>
      <c r="W17" s="15">
        <v>3424</v>
      </c>
      <c r="X17" s="15">
        <v>22</v>
      </c>
      <c r="Y17" s="15">
        <v>47</v>
      </c>
      <c r="Z17" s="15">
        <v>292</v>
      </c>
      <c r="AA17" s="15">
        <v>3</v>
      </c>
      <c r="AB17" s="15">
        <v>146</v>
      </c>
      <c r="AC17" s="15">
        <v>2484</v>
      </c>
      <c r="AD17" s="15">
        <v>60</v>
      </c>
      <c r="AE17" s="15">
        <v>105</v>
      </c>
      <c r="AF17" s="15">
        <v>559</v>
      </c>
    </row>
    <row r="18" spans="1:32" x14ac:dyDescent="0.3">
      <c r="B18" s="12" t="s">
        <v>10</v>
      </c>
      <c r="C18" s="15">
        <v>4</v>
      </c>
      <c r="D18" s="15">
        <v>82</v>
      </c>
      <c r="E18" s="15">
        <v>110</v>
      </c>
      <c r="F18" s="15">
        <v>4</v>
      </c>
      <c r="G18" s="15">
        <v>44</v>
      </c>
      <c r="H18" s="15">
        <v>297</v>
      </c>
      <c r="I18" s="15">
        <v>4</v>
      </c>
      <c r="J18" s="15">
        <v>53</v>
      </c>
      <c r="K18" s="15">
        <v>122</v>
      </c>
      <c r="L18" s="15">
        <v>13</v>
      </c>
      <c r="M18" s="15">
        <v>74</v>
      </c>
      <c r="N18" s="15">
        <v>251</v>
      </c>
      <c r="O18" s="15">
        <v>17</v>
      </c>
      <c r="P18" s="15">
        <v>68</v>
      </c>
      <c r="Q18" s="15">
        <v>203</v>
      </c>
      <c r="R18" s="15">
        <v>17</v>
      </c>
      <c r="S18" s="15">
        <v>219</v>
      </c>
      <c r="T18" s="15">
        <v>284</v>
      </c>
      <c r="U18" s="15">
        <v>3</v>
      </c>
      <c r="V18" s="15">
        <v>37</v>
      </c>
      <c r="W18" s="15">
        <v>115</v>
      </c>
      <c r="X18" s="15">
        <v>10</v>
      </c>
      <c r="Y18" s="15">
        <v>98</v>
      </c>
      <c r="Z18" s="15">
        <v>167</v>
      </c>
      <c r="AA18" s="15">
        <v>23</v>
      </c>
      <c r="AB18" s="15">
        <v>100</v>
      </c>
      <c r="AC18" s="15">
        <v>160</v>
      </c>
      <c r="AD18" s="15">
        <v>23</v>
      </c>
      <c r="AE18" s="15">
        <v>264</v>
      </c>
      <c r="AF18" s="15">
        <v>268</v>
      </c>
    </row>
    <row r="19" spans="1:32" x14ac:dyDescent="0.3">
      <c r="B19" s="12" t="s">
        <v>9</v>
      </c>
      <c r="C19" s="15">
        <v>4</v>
      </c>
      <c r="D19" s="15">
        <v>65</v>
      </c>
      <c r="E19" s="15">
        <v>38</v>
      </c>
      <c r="F19" s="15">
        <v>2</v>
      </c>
      <c r="G19" s="15">
        <v>0</v>
      </c>
      <c r="H19" s="15">
        <v>59</v>
      </c>
      <c r="I19" s="15">
        <v>3</v>
      </c>
      <c r="J19" s="15">
        <v>0</v>
      </c>
      <c r="K19" s="15">
        <v>14</v>
      </c>
      <c r="L19" s="15">
        <v>79</v>
      </c>
      <c r="M19" s="15">
        <v>15</v>
      </c>
      <c r="N19" s="15">
        <v>24</v>
      </c>
      <c r="O19" s="15">
        <v>29</v>
      </c>
      <c r="P19" s="15">
        <v>95</v>
      </c>
      <c r="Q19" s="15">
        <v>30</v>
      </c>
      <c r="R19" s="15">
        <v>67</v>
      </c>
      <c r="S19" s="15">
        <v>67</v>
      </c>
      <c r="T19" s="15">
        <v>54</v>
      </c>
      <c r="U19" s="15">
        <v>6</v>
      </c>
      <c r="V19" s="15">
        <v>3</v>
      </c>
      <c r="W19" s="15">
        <v>17</v>
      </c>
      <c r="X19" s="15">
        <v>3</v>
      </c>
      <c r="Y19" s="15">
        <v>21</v>
      </c>
      <c r="Z19" s="15">
        <v>6</v>
      </c>
      <c r="AA19" s="15">
        <v>18</v>
      </c>
      <c r="AB19" s="15">
        <v>35</v>
      </c>
      <c r="AC19" s="15">
        <v>21</v>
      </c>
      <c r="AD19" s="15">
        <v>35</v>
      </c>
      <c r="AE19" s="15">
        <v>21</v>
      </c>
      <c r="AF19" s="15">
        <v>51</v>
      </c>
    </row>
    <row r="20" spans="1:32" x14ac:dyDescent="0.3">
      <c r="B20" s="12" t="s">
        <v>8</v>
      </c>
      <c r="C20" s="15">
        <v>48</v>
      </c>
      <c r="D20" s="15">
        <v>9</v>
      </c>
      <c r="E20" s="15">
        <v>1</v>
      </c>
      <c r="F20" s="15">
        <v>2</v>
      </c>
      <c r="G20" s="15">
        <v>0</v>
      </c>
      <c r="H20" s="15">
        <v>8</v>
      </c>
      <c r="I20" s="15">
        <v>13</v>
      </c>
      <c r="J20" s="15">
        <v>41</v>
      </c>
      <c r="K20" s="15">
        <v>2</v>
      </c>
      <c r="L20" s="15">
        <v>4</v>
      </c>
      <c r="M20" s="15">
        <v>1</v>
      </c>
      <c r="N20" s="15">
        <v>0</v>
      </c>
      <c r="O20" s="15">
        <v>486</v>
      </c>
      <c r="P20" s="15">
        <v>283</v>
      </c>
      <c r="Q20" s="15">
        <v>4</v>
      </c>
      <c r="R20" s="15">
        <v>1</v>
      </c>
      <c r="S20" s="15">
        <v>11</v>
      </c>
      <c r="T20" s="15">
        <v>0</v>
      </c>
      <c r="U20" s="15">
        <v>197</v>
      </c>
      <c r="V20" s="15">
        <v>15</v>
      </c>
      <c r="W20" s="15">
        <v>0</v>
      </c>
      <c r="X20" s="15">
        <v>22</v>
      </c>
      <c r="Y20" s="15">
        <v>2</v>
      </c>
      <c r="Z20" s="15">
        <v>2</v>
      </c>
      <c r="AA20" s="15">
        <v>99</v>
      </c>
      <c r="AB20" s="15">
        <v>10</v>
      </c>
      <c r="AC20" s="15">
        <v>5</v>
      </c>
      <c r="AD20" s="15">
        <v>0</v>
      </c>
      <c r="AE20" s="15">
        <v>2</v>
      </c>
      <c r="AF20" s="15">
        <v>2</v>
      </c>
    </row>
    <row r="21" spans="1:32" x14ac:dyDescent="0.3">
      <c r="B21" s="12" t="s">
        <v>7</v>
      </c>
      <c r="C21" s="15">
        <v>0</v>
      </c>
      <c r="D21" s="15">
        <v>6</v>
      </c>
      <c r="E21" s="15">
        <v>14</v>
      </c>
      <c r="F21" s="15">
        <v>0</v>
      </c>
      <c r="G21" s="15">
        <v>0</v>
      </c>
      <c r="H21" s="15">
        <v>0</v>
      </c>
      <c r="I21" s="15">
        <v>4</v>
      </c>
      <c r="J21" s="15">
        <v>1</v>
      </c>
      <c r="K21" s="15">
        <v>10</v>
      </c>
      <c r="L21" s="15">
        <v>1</v>
      </c>
      <c r="M21" s="15">
        <v>0</v>
      </c>
      <c r="N21" s="15">
        <v>0</v>
      </c>
      <c r="O21" s="15">
        <v>7</v>
      </c>
      <c r="P21" s="15">
        <v>24</v>
      </c>
      <c r="Q21" s="15">
        <v>20</v>
      </c>
      <c r="R21" s="15">
        <v>4</v>
      </c>
      <c r="S21" s="15">
        <v>0</v>
      </c>
      <c r="T21" s="15">
        <v>2</v>
      </c>
      <c r="U21" s="15">
        <v>0</v>
      </c>
      <c r="V21" s="15">
        <v>1</v>
      </c>
      <c r="W21" s="15">
        <v>13</v>
      </c>
      <c r="X21" s="15">
        <v>1</v>
      </c>
      <c r="Y21" s="15">
        <v>0</v>
      </c>
      <c r="Z21" s="15">
        <v>0</v>
      </c>
      <c r="AA21" s="15">
        <v>6</v>
      </c>
      <c r="AB21" s="15">
        <v>1</v>
      </c>
      <c r="AC21" s="15">
        <v>9</v>
      </c>
      <c r="AD21" s="15">
        <v>1</v>
      </c>
      <c r="AE21" s="15">
        <v>0</v>
      </c>
      <c r="AF21" s="15">
        <v>0</v>
      </c>
    </row>
    <row r="22" spans="1:32" x14ac:dyDescent="0.3">
      <c r="B22" s="12" t="s">
        <v>6</v>
      </c>
      <c r="C22" s="15">
        <v>0</v>
      </c>
      <c r="D22" s="15">
        <v>22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4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52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47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2</v>
      </c>
      <c r="AC22" s="15">
        <v>0</v>
      </c>
      <c r="AD22" s="15">
        <v>0</v>
      </c>
      <c r="AE22" s="15">
        <v>0</v>
      </c>
      <c r="AF22" s="15">
        <v>0</v>
      </c>
    </row>
    <row r="23" spans="1:32" s="6" customFormat="1" x14ac:dyDescent="0.3">
      <c r="B23" s="12" t="s">
        <v>5</v>
      </c>
      <c r="C23" s="15">
        <v>5</v>
      </c>
      <c r="D23" s="15">
        <v>23</v>
      </c>
      <c r="E23" s="15">
        <v>6</v>
      </c>
      <c r="F23" s="15">
        <v>4</v>
      </c>
      <c r="G23" s="15">
        <v>0</v>
      </c>
      <c r="H23" s="15">
        <v>13</v>
      </c>
      <c r="I23" s="15">
        <v>5</v>
      </c>
      <c r="J23" s="15">
        <v>10</v>
      </c>
      <c r="K23" s="15">
        <v>3</v>
      </c>
      <c r="L23" s="15">
        <v>10</v>
      </c>
      <c r="M23" s="15">
        <v>1</v>
      </c>
      <c r="N23" s="15">
        <v>1</v>
      </c>
      <c r="O23" s="15">
        <v>26</v>
      </c>
      <c r="P23" s="15">
        <v>37</v>
      </c>
      <c r="Q23" s="15">
        <v>5</v>
      </c>
      <c r="R23" s="15">
        <v>27</v>
      </c>
      <c r="S23" s="15">
        <v>4</v>
      </c>
      <c r="T23" s="15">
        <v>3</v>
      </c>
      <c r="U23" s="15">
        <v>3</v>
      </c>
      <c r="V23" s="15">
        <v>22</v>
      </c>
      <c r="W23" s="15">
        <v>4</v>
      </c>
      <c r="X23" s="15">
        <v>5</v>
      </c>
      <c r="Y23" s="15">
        <v>1</v>
      </c>
      <c r="Z23" s="15">
        <v>6</v>
      </c>
      <c r="AA23" s="15">
        <v>9</v>
      </c>
      <c r="AB23" s="15">
        <v>23</v>
      </c>
      <c r="AC23" s="15">
        <v>2</v>
      </c>
      <c r="AD23" s="15">
        <v>22</v>
      </c>
      <c r="AE23" s="15">
        <v>4</v>
      </c>
      <c r="AF23" s="15">
        <v>4</v>
      </c>
    </row>
    <row r="24" spans="1:32" x14ac:dyDescent="0.3">
      <c r="B24" s="12" t="s">
        <v>4</v>
      </c>
      <c r="C24" s="15">
        <v>66</v>
      </c>
      <c r="D24" s="15">
        <v>73</v>
      </c>
      <c r="E24" s="15">
        <v>174</v>
      </c>
      <c r="F24" s="15">
        <v>6</v>
      </c>
      <c r="G24" s="15">
        <v>64</v>
      </c>
      <c r="H24" s="15">
        <v>28</v>
      </c>
      <c r="I24" s="15">
        <v>34</v>
      </c>
      <c r="J24" s="15">
        <v>107</v>
      </c>
      <c r="K24" s="15">
        <v>131</v>
      </c>
      <c r="L24" s="15">
        <v>7</v>
      </c>
      <c r="M24" s="15">
        <v>51</v>
      </c>
      <c r="N24" s="15">
        <v>16</v>
      </c>
      <c r="O24" s="15">
        <v>244</v>
      </c>
      <c r="P24" s="15">
        <v>121</v>
      </c>
      <c r="Q24" s="15">
        <v>190</v>
      </c>
      <c r="R24" s="15">
        <v>13</v>
      </c>
      <c r="S24" s="15">
        <v>104</v>
      </c>
      <c r="T24" s="15">
        <v>22</v>
      </c>
      <c r="U24" s="15">
        <v>100</v>
      </c>
      <c r="V24" s="15">
        <v>90</v>
      </c>
      <c r="W24" s="15">
        <v>198</v>
      </c>
      <c r="X24" s="15">
        <v>6</v>
      </c>
      <c r="Y24" s="15">
        <v>64</v>
      </c>
      <c r="Z24" s="15">
        <v>40</v>
      </c>
      <c r="AA24" s="15">
        <v>72</v>
      </c>
      <c r="AB24" s="15">
        <v>51</v>
      </c>
      <c r="AC24" s="15">
        <v>151</v>
      </c>
      <c r="AD24" s="15">
        <v>3</v>
      </c>
      <c r="AE24" s="15">
        <v>120</v>
      </c>
      <c r="AF24" s="15">
        <v>8</v>
      </c>
    </row>
    <row r="25" spans="1:32" x14ac:dyDescent="0.3">
      <c r="B25" s="12" t="s">
        <v>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2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3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9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5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3</v>
      </c>
    </row>
    <row r="26" spans="1:32" x14ac:dyDescent="0.3">
      <c r="B26" s="12" t="s">
        <v>1</v>
      </c>
      <c r="C26" s="15">
        <v>3</v>
      </c>
      <c r="D26" s="15">
        <v>26</v>
      </c>
      <c r="E26" s="15">
        <v>975</v>
      </c>
      <c r="F26" s="15">
        <v>6</v>
      </c>
      <c r="G26" s="15">
        <v>65</v>
      </c>
      <c r="H26" s="15">
        <v>224</v>
      </c>
      <c r="I26" s="15">
        <v>11</v>
      </c>
      <c r="J26" s="15">
        <v>20</v>
      </c>
      <c r="K26" s="15">
        <v>147</v>
      </c>
      <c r="L26" s="15">
        <v>45</v>
      </c>
      <c r="M26" s="15">
        <v>811</v>
      </c>
      <c r="N26" s="15">
        <v>240</v>
      </c>
      <c r="O26" s="15">
        <v>14</v>
      </c>
      <c r="P26" s="15">
        <v>54</v>
      </c>
      <c r="Q26" s="15">
        <v>338</v>
      </c>
      <c r="R26" s="15">
        <v>10</v>
      </c>
      <c r="S26" s="15">
        <v>386</v>
      </c>
      <c r="T26" s="15">
        <v>1031</v>
      </c>
      <c r="U26" s="15">
        <v>2</v>
      </c>
      <c r="V26" s="15">
        <v>6</v>
      </c>
      <c r="W26" s="15">
        <v>157</v>
      </c>
      <c r="X26" s="15">
        <v>5</v>
      </c>
      <c r="Y26" s="15">
        <v>162</v>
      </c>
      <c r="Z26" s="15">
        <v>300</v>
      </c>
      <c r="AA26" s="15">
        <v>42</v>
      </c>
      <c r="AB26" s="15">
        <v>39</v>
      </c>
      <c r="AC26" s="15">
        <v>245</v>
      </c>
      <c r="AD26" s="15">
        <v>65</v>
      </c>
      <c r="AE26" s="15">
        <v>2051</v>
      </c>
      <c r="AF26" s="15">
        <v>250</v>
      </c>
    </row>
    <row r="27" spans="1:32" s="38" customFormat="1" x14ac:dyDescent="0.3">
      <c r="B27" s="13" t="s">
        <v>0</v>
      </c>
      <c r="C27" s="5">
        <f t="shared" ref="C27:AF27" si="0">SUM(C5:C26)</f>
        <v>161</v>
      </c>
      <c r="D27" s="5">
        <f t="shared" si="0"/>
        <v>744</v>
      </c>
      <c r="E27" s="5">
        <f t="shared" si="0"/>
        <v>5281</v>
      </c>
      <c r="F27" s="5">
        <f t="shared" si="0"/>
        <v>120</v>
      </c>
      <c r="G27" s="5">
        <f t="shared" si="0"/>
        <v>265</v>
      </c>
      <c r="H27" s="5">
        <f t="shared" si="0"/>
        <v>1331</v>
      </c>
      <c r="I27" s="5">
        <f t="shared" si="0"/>
        <v>132</v>
      </c>
      <c r="J27" s="5">
        <f t="shared" si="0"/>
        <v>456</v>
      </c>
      <c r="K27" s="5">
        <f t="shared" si="0"/>
        <v>3510</v>
      </c>
      <c r="L27" s="5">
        <f t="shared" si="0"/>
        <v>319</v>
      </c>
      <c r="M27" s="5">
        <f t="shared" si="0"/>
        <v>1107</v>
      </c>
      <c r="N27" s="5">
        <f t="shared" si="0"/>
        <v>1132</v>
      </c>
      <c r="O27" s="5">
        <f t="shared" si="0"/>
        <v>999</v>
      </c>
      <c r="P27" s="5">
        <f t="shared" si="0"/>
        <v>1141</v>
      </c>
      <c r="Q27" s="5">
        <f t="shared" si="0"/>
        <v>9894</v>
      </c>
      <c r="R27" s="5">
        <f t="shared" si="0"/>
        <v>425</v>
      </c>
      <c r="S27" s="5">
        <f t="shared" si="0"/>
        <v>1086</v>
      </c>
      <c r="T27" s="5">
        <f t="shared" si="0"/>
        <v>2329</v>
      </c>
      <c r="U27" s="5">
        <f t="shared" si="0"/>
        <v>374</v>
      </c>
      <c r="V27" s="5">
        <f t="shared" si="0"/>
        <v>416</v>
      </c>
      <c r="W27" s="5">
        <f t="shared" si="0"/>
        <v>6870</v>
      </c>
      <c r="X27" s="5">
        <f t="shared" si="0"/>
        <v>150</v>
      </c>
      <c r="Y27" s="5">
        <f t="shared" si="0"/>
        <v>465</v>
      </c>
      <c r="Z27" s="5">
        <f t="shared" si="0"/>
        <v>1015</v>
      </c>
      <c r="AA27" s="5">
        <f t="shared" si="0"/>
        <v>362</v>
      </c>
      <c r="AB27" s="5">
        <f t="shared" si="0"/>
        <v>631</v>
      </c>
      <c r="AC27" s="5">
        <f t="shared" si="0"/>
        <v>4605</v>
      </c>
      <c r="AD27" s="5">
        <f t="shared" si="0"/>
        <v>421</v>
      </c>
      <c r="AE27" s="5">
        <f t="shared" si="0"/>
        <v>2794</v>
      </c>
      <c r="AF27" s="5">
        <f t="shared" si="0"/>
        <v>1382</v>
      </c>
    </row>
    <row r="28" spans="1:32" x14ac:dyDescent="0.3">
      <c r="B28" s="14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</row>
    <row r="30" spans="1:32" x14ac:dyDescent="0.3">
      <c r="C30" s="61" t="s">
        <v>126</v>
      </c>
      <c r="D30" s="62"/>
      <c r="E30" s="62"/>
      <c r="F30" s="62"/>
      <c r="G30" s="62"/>
      <c r="H30" s="63"/>
      <c r="I30" s="64" t="s">
        <v>118</v>
      </c>
      <c r="J30" s="65"/>
      <c r="K30" s="65"/>
      <c r="L30" s="65"/>
      <c r="M30" s="65"/>
      <c r="N30" s="66"/>
      <c r="O30" s="67" t="s">
        <v>124</v>
      </c>
      <c r="P30" s="68"/>
      <c r="Q30" s="68"/>
      <c r="R30" s="68"/>
      <c r="S30" s="68"/>
      <c r="T30" s="69"/>
      <c r="U30" s="70" t="s">
        <v>127</v>
      </c>
      <c r="V30" s="71"/>
      <c r="W30" s="71"/>
      <c r="X30" s="71"/>
      <c r="Y30" s="71"/>
      <c r="Z30" s="72"/>
      <c r="AA30" s="73" t="s">
        <v>121</v>
      </c>
      <c r="AB30" s="74"/>
      <c r="AC30" s="74"/>
      <c r="AD30" s="74"/>
      <c r="AE30" s="74"/>
      <c r="AF30" s="75"/>
    </row>
    <row r="31" spans="1:32" x14ac:dyDescent="0.3">
      <c r="B31" s="7"/>
      <c r="C31" s="76"/>
      <c r="D31" s="77"/>
      <c r="E31" s="77"/>
      <c r="F31" s="77"/>
      <c r="G31" s="77"/>
      <c r="H31" s="78"/>
      <c r="I31" s="79"/>
      <c r="J31" s="80"/>
      <c r="K31" s="80"/>
      <c r="L31" s="80"/>
      <c r="M31" s="80"/>
      <c r="N31" s="81"/>
      <c r="O31" s="82"/>
      <c r="P31" s="83"/>
      <c r="Q31" s="83"/>
      <c r="R31" s="83"/>
      <c r="S31" s="83"/>
      <c r="T31" s="84"/>
      <c r="U31" s="85"/>
      <c r="V31" s="86"/>
      <c r="W31" s="86"/>
      <c r="X31" s="86"/>
      <c r="Y31" s="86"/>
      <c r="Z31" s="87"/>
      <c r="AA31" s="88"/>
      <c r="AB31" s="89"/>
      <c r="AC31" s="89"/>
      <c r="AD31" s="89"/>
      <c r="AE31" s="89"/>
      <c r="AF31" s="90"/>
    </row>
    <row r="32" spans="1:32" x14ac:dyDescent="0.3">
      <c r="A32" s="12"/>
      <c r="B32" s="11" t="s">
        <v>30</v>
      </c>
      <c r="C32" s="40" t="s">
        <v>35</v>
      </c>
      <c r="D32" s="40" t="s">
        <v>41</v>
      </c>
      <c r="E32" s="40" t="s">
        <v>42</v>
      </c>
      <c r="F32" s="40" t="s">
        <v>43</v>
      </c>
      <c r="G32" s="40" t="s">
        <v>44</v>
      </c>
      <c r="H32" s="40" t="s">
        <v>45</v>
      </c>
      <c r="I32" s="40" t="s">
        <v>35</v>
      </c>
      <c r="J32" s="40" t="s">
        <v>41</v>
      </c>
      <c r="K32" s="40" t="s">
        <v>42</v>
      </c>
      <c r="L32" s="40" t="s">
        <v>43</v>
      </c>
      <c r="M32" s="40" t="s">
        <v>44</v>
      </c>
      <c r="N32" s="40" t="s">
        <v>45</v>
      </c>
      <c r="O32" s="40" t="s">
        <v>35</v>
      </c>
      <c r="P32" s="40" t="s">
        <v>41</v>
      </c>
      <c r="Q32" s="40" t="s">
        <v>42</v>
      </c>
      <c r="R32" s="40" t="s">
        <v>43</v>
      </c>
      <c r="S32" s="40" t="s">
        <v>44</v>
      </c>
      <c r="T32" s="40" t="s">
        <v>45</v>
      </c>
      <c r="U32" s="40" t="s">
        <v>35</v>
      </c>
      <c r="V32" s="40" t="s">
        <v>41</v>
      </c>
      <c r="W32" s="40" t="s">
        <v>42</v>
      </c>
      <c r="X32" s="40" t="s">
        <v>43</v>
      </c>
      <c r="Y32" s="40" t="s">
        <v>44</v>
      </c>
      <c r="Z32" s="40" t="s">
        <v>45</v>
      </c>
      <c r="AA32" s="40" t="s">
        <v>35</v>
      </c>
      <c r="AB32" s="40" t="s">
        <v>41</v>
      </c>
      <c r="AC32" s="40" t="s">
        <v>42</v>
      </c>
      <c r="AD32" s="40" t="s">
        <v>43</v>
      </c>
      <c r="AE32" s="40" t="s">
        <v>44</v>
      </c>
      <c r="AF32" s="40" t="s">
        <v>45</v>
      </c>
    </row>
    <row r="33" spans="1:32" x14ac:dyDescent="0.3">
      <c r="A33" s="12"/>
      <c r="B33" s="12" t="s">
        <v>25</v>
      </c>
      <c r="C33" s="60">
        <f t="shared" ref="C33:AF33" si="1">(C5/C27)*100</f>
        <v>8.0745341614906838</v>
      </c>
      <c r="D33" s="60">
        <f t="shared" si="1"/>
        <v>2.28494623655914</v>
      </c>
      <c r="E33" s="60">
        <f t="shared" si="1"/>
        <v>0</v>
      </c>
      <c r="F33" s="60">
        <f t="shared" si="1"/>
        <v>9.1666666666666661</v>
      </c>
      <c r="G33" s="60">
        <f t="shared" si="1"/>
        <v>0</v>
      </c>
      <c r="H33" s="60">
        <f t="shared" si="1"/>
        <v>7.5131480090157785E-2</v>
      </c>
      <c r="I33" s="60">
        <f t="shared" si="1"/>
        <v>6.8181818181818175</v>
      </c>
      <c r="J33" s="60">
        <f t="shared" si="1"/>
        <v>1.9736842105263157</v>
      </c>
      <c r="K33" s="60">
        <f t="shared" si="1"/>
        <v>0</v>
      </c>
      <c r="L33" s="60">
        <f t="shared" si="1"/>
        <v>1.8808777429467085</v>
      </c>
      <c r="M33" s="60">
        <f t="shared" si="1"/>
        <v>0</v>
      </c>
      <c r="N33" s="60">
        <f t="shared" si="1"/>
        <v>0</v>
      </c>
      <c r="O33" s="60">
        <f t="shared" si="1"/>
        <v>1.2012012012012012</v>
      </c>
      <c r="P33" s="60">
        <f t="shared" si="1"/>
        <v>1.4022787028921999</v>
      </c>
      <c r="Q33" s="60">
        <f t="shared" si="1"/>
        <v>0</v>
      </c>
      <c r="R33" s="60">
        <f t="shared" si="1"/>
        <v>0.94117647058823517</v>
      </c>
      <c r="S33" s="60">
        <f t="shared" si="1"/>
        <v>0</v>
      </c>
      <c r="T33" s="60">
        <f t="shared" si="1"/>
        <v>0</v>
      </c>
      <c r="U33" s="60">
        <f t="shared" si="1"/>
        <v>3.2085561497326207</v>
      </c>
      <c r="V33" s="60">
        <f t="shared" si="1"/>
        <v>3.3653846153846154</v>
      </c>
      <c r="W33" s="60">
        <f t="shared" si="1"/>
        <v>0</v>
      </c>
      <c r="X33" s="60">
        <f t="shared" si="1"/>
        <v>1.3333333333333335</v>
      </c>
      <c r="Y33" s="60">
        <f t="shared" si="1"/>
        <v>0</v>
      </c>
      <c r="Z33" s="60">
        <f t="shared" si="1"/>
        <v>0</v>
      </c>
      <c r="AA33" s="60">
        <f t="shared" si="1"/>
        <v>3.5911602209944751</v>
      </c>
      <c r="AB33" s="60">
        <f t="shared" si="1"/>
        <v>3.3280507131537238</v>
      </c>
      <c r="AC33" s="60">
        <f t="shared" si="1"/>
        <v>0</v>
      </c>
      <c r="AD33" s="60">
        <f t="shared" si="1"/>
        <v>3.3254156769596199</v>
      </c>
      <c r="AE33" s="60">
        <f t="shared" si="1"/>
        <v>0</v>
      </c>
      <c r="AF33" s="60">
        <f t="shared" si="1"/>
        <v>0</v>
      </c>
    </row>
    <row r="34" spans="1:32" x14ac:dyDescent="0.3">
      <c r="A34" s="12"/>
      <c r="B34" s="12" t="s">
        <v>24</v>
      </c>
      <c r="C34" s="60">
        <f t="shared" ref="C34:AF34" si="2">(C6/C27)*100</f>
        <v>2.4844720496894408</v>
      </c>
      <c r="D34" s="60">
        <f t="shared" si="2"/>
        <v>2.6881720430107525</v>
      </c>
      <c r="E34" s="60">
        <f t="shared" si="2"/>
        <v>0.54913842075364516</v>
      </c>
      <c r="F34" s="60">
        <f t="shared" si="2"/>
        <v>10</v>
      </c>
      <c r="G34" s="60">
        <f t="shared" si="2"/>
        <v>28.679245283018869</v>
      </c>
      <c r="H34" s="60">
        <f t="shared" si="2"/>
        <v>4.5078888054094666</v>
      </c>
      <c r="I34" s="60">
        <f t="shared" si="2"/>
        <v>3.0303030303030303</v>
      </c>
      <c r="J34" s="60">
        <f t="shared" si="2"/>
        <v>1.9736842105263157</v>
      </c>
      <c r="K34" s="60">
        <f t="shared" si="2"/>
        <v>0.62678062678062674</v>
      </c>
      <c r="L34" s="60">
        <f t="shared" si="2"/>
        <v>5.0156739811912221</v>
      </c>
      <c r="M34" s="60">
        <f t="shared" si="2"/>
        <v>9.1237579042457089</v>
      </c>
      <c r="N34" s="60">
        <f t="shared" si="2"/>
        <v>8.5689045936395765</v>
      </c>
      <c r="O34" s="60">
        <f t="shared" si="2"/>
        <v>0</v>
      </c>
      <c r="P34" s="60">
        <f t="shared" si="2"/>
        <v>0</v>
      </c>
      <c r="Q34" s="60">
        <f t="shared" si="2"/>
        <v>0.13139276329088337</v>
      </c>
      <c r="R34" s="60">
        <f t="shared" si="2"/>
        <v>5.6470588235294121</v>
      </c>
      <c r="S34" s="60">
        <f t="shared" si="2"/>
        <v>7.3664825046040523</v>
      </c>
      <c r="T34" s="60">
        <f t="shared" si="2"/>
        <v>2.1468441391155002</v>
      </c>
      <c r="U34" s="60">
        <f t="shared" si="2"/>
        <v>0</v>
      </c>
      <c r="V34" s="60">
        <f t="shared" si="2"/>
        <v>1.9230769230769231</v>
      </c>
      <c r="W34" s="60">
        <f t="shared" si="2"/>
        <v>0.27656477438136823</v>
      </c>
      <c r="X34" s="60">
        <f t="shared" si="2"/>
        <v>3.3333333333333335</v>
      </c>
      <c r="Y34" s="60">
        <f t="shared" si="2"/>
        <v>9.4623655913978499</v>
      </c>
      <c r="Z34" s="60">
        <f t="shared" si="2"/>
        <v>4.9261083743842367</v>
      </c>
      <c r="AA34" s="60">
        <f t="shared" si="2"/>
        <v>3.3149171270718232</v>
      </c>
      <c r="AB34" s="60">
        <f t="shared" si="2"/>
        <v>2.5356576862123612</v>
      </c>
      <c r="AC34" s="60">
        <f t="shared" si="2"/>
        <v>0.69489685124864287</v>
      </c>
      <c r="AD34" s="60">
        <f t="shared" si="2"/>
        <v>5.938242280285035</v>
      </c>
      <c r="AE34" s="60">
        <f t="shared" si="2"/>
        <v>6.048675733715104</v>
      </c>
      <c r="AF34" s="60">
        <f t="shared" si="2"/>
        <v>4.9204052098408102</v>
      </c>
    </row>
    <row r="35" spans="1:32" x14ac:dyDescent="0.3">
      <c r="A35" s="12"/>
      <c r="B35" s="12" t="s">
        <v>23</v>
      </c>
      <c r="C35" s="60">
        <f t="shared" ref="C35:AF35" si="3">(C7/C27)*100</f>
        <v>0</v>
      </c>
      <c r="D35" s="60">
        <f t="shared" si="3"/>
        <v>0</v>
      </c>
      <c r="E35" s="60">
        <f t="shared" si="3"/>
        <v>0</v>
      </c>
      <c r="F35" s="60">
        <f t="shared" si="3"/>
        <v>0</v>
      </c>
      <c r="G35" s="60">
        <f t="shared" si="3"/>
        <v>0</v>
      </c>
      <c r="H35" s="60">
        <f t="shared" si="3"/>
        <v>0</v>
      </c>
      <c r="I35" s="60">
        <f t="shared" si="3"/>
        <v>0</v>
      </c>
      <c r="J35" s="60">
        <f t="shared" si="3"/>
        <v>0</v>
      </c>
      <c r="K35" s="60">
        <f t="shared" si="3"/>
        <v>0</v>
      </c>
      <c r="L35" s="60">
        <f t="shared" si="3"/>
        <v>0</v>
      </c>
      <c r="M35" s="60">
        <f t="shared" si="3"/>
        <v>9.0334236675700091E-2</v>
      </c>
      <c r="N35" s="60">
        <f t="shared" si="3"/>
        <v>0</v>
      </c>
      <c r="O35" s="60">
        <f t="shared" si="3"/>
        <v>0</v>
      </c>
      <c r="P35" s="60">
        <f t="shared" si="3"/>
        <v>0</v>
      </c>
      <c r="Q35" s="60">
        <f t="shared" si="3"/>
        <v>0</v>
      </c>
      <c r="R35" s="60">
        <f t="shared" si="3"/>
        <v>0</v>
      </c>
      <c r="S35" s="60">
        <f t="shared" si="3"/>
        <v>0.36832412523020258</v>
      </c>
      <c r="T35" s="60">
        <f t="shared" si="3"/>
        <v>0</v>
      </c>
      <c r="U35" s="60">
        <f t="shared" si="3"/>
        <v>0</v>
      </c>
      <c r="V35" s="60">
        <f t="shared" si="3"/>
        <v>0</v>
      </c>
      <c r="W35" s="60">
        <f t="shared" si="3"/>
        <v>0</v>
      </c>
      <c r="X35" s="60">
        <f t="shared" si="3"/>
        <v>0</v>
      </c>
      <c r="Y35" s="60">
        <f t="shared" si="3"/>
        <v>0.21505376344086022</v>
      </c>
      <c r="Z35" s="60">
        <f t="shared" si="3"/>
        <v>0</v>
      </c>
      <c r="AA35" s="60">
        <f t="shared" si="3"/>
        <v>0</v>
      </c>
      <c r="AB35" s="60">
        <f t="shared" si="3"/>
        <v>0</v>
      </c>
      <c r="AC35" s="60">
        <f t="shared" si="3"/>
        <v>0</v>
      </c>
      <c r="AD35" s="60">
        <f t="shared" si="3"/>
        <v>0</v>
      </c>
      <c r="AE35" s="60">
        <f t="shared" si="3"/>
        <v>0</v>
      </c>
      <c r="AF35" s="60">
        <f t="shared" si="3"/>
        <v>0</v>
      </c>
    </row>
    <row r="36" spans="1:32" x14ac:dyDescent="0.3">
      <c r="A36" s="12"/>
      <c r="B36" s="12" t="s">
        <v>22</v>
      </c>
      <c r="C36" s="60">
        <f t="shared" ref="C36:AF36" si="4">(C8/C27)*100</f>
        <v>0</v>
      </c>
      <c r="D36" s="60">
        <f t="shared" si="4"/>
        <v>0</v>
      </c>
      <c r="E36" s="60">
        <f t="shared" si="4"/>
        <v>0</v>
      </c>
      <c r="F36" s="60">
        <f t="shared" si="4"/>
        <v>0</v>
      </c>
      <c r="G36" s="60">
        <f t="shared" si="4"/>
        <v>0</v>
      </c>
      <c r="H36" s="60">
        <f t="shared" si="4"/>
        <v>1.5026296018031555</v>
      </c>
      <c r="I36" s="60">
        <f t="shared" si="4"/>
        <v>0</v>
      </c>
      <c r="J36" s="60">
        <f t="shared" si="4"/>
        <v>0</v>
      </c>
      <c r="K36" s="60">
        <f t="shared" si="4"/>
        <v>0</v>
      </c>
      <c r="L36" s="60">
        <f t="shared" si="4"/>
        <v>0</v>
      </c>
      <c r="M36" s="60">
        <f t="shared" si="4"/>
        <v>0</v>
      </c>
      <c r="N36" s="60">
        <f t="shared" si="4"/>
        <v>2.4734982332155475</v>
      </c>
      <c r="O36" s="60">
        <f t="shared" si="4"/>
        <v>0</v>
      </c>
      <c r="P36" s="60">
        <f t="shared" si="4"/>
        <v>0</v>
      </c>
      <c r="Q36" s="60">
        <f t="shared" si="4"/>
        <v>0</v>
      </c>
      <c r="R36" s="60">
        <f t="shared" si="4"/>
        <v>0</v>
      </c>
      <c r="S36" s="60">
        <f t="shared" si="4"/>
        <v>0</v>
      </c>
      <c r="T36" s="60">
        <f t="shared" si="4"/>
        <v>1.2881064834693001</v>
      </c>
      <c r="U36" s="60">
        <f t="shared" si="4"/>
        <v>0</v>
      </c>
      <c r="V36" s="60">
        <f t="shared" si="4"/>
        <v>0</v>
      </c>
      <c r="W36" s="60">
        <f t="shared" si="4"/>
        <v>0</v>
      </c>
      <c r="X36" s="60">
        <f t="shared" si="4"/>
        <v>0</v>
      </c>
      <c r="Y36" s="60">
        <f t="shared" si="4"/>
        <v>0</v>
      </c>
      <c r="Z36" s="60">
        <f t="shared" si="4"/>
        <v>2.0689655172413794</v>
      </c>
      <c r="AA36" s="60">
        <f t="shared" si="4"/>
        <v>0</v>
      </c>
      <c r="AB36" s="60">
        <f t="shared" si="4"/>
        <v>0</v>
      </c>
      <c r="AC36" s="60">
        <f t="shared" si="4"/>
        <v>0</v>
      </c>
      <c r="AD36" s="60">
        <f t="shared" si="4"/>
        <v>0</v>
      </c>
      <c r="AE36" s="60">
        <f t="shared" si="4"/>
        <v>0</v>
      </c>
      <c r="AF36" s="60">
        <f t="shared" si="4"/>
        <v>1.4471780028943559</v>
      </c>
    </row>
    <row r="37" spans="1:32" x14ac:dyDescent="0.3">
      <c r="A37" s="12"/>
      <c r="B37" s="12" t="s">
        <v>21</v>
      </c>
      <c r="C37" s="60">
        <f t="shared" ref="C37:AF37" si="5">(C9/C27)*100</f>
        <v>0</v>
      </c>
      <c r="D37" s="60">
        <f t="shared" si="5"/>
        <v>0.26881720430107531</v>
      </c>
      <c r="E37" s="60">
        <f t="shared" si="5"/>
        <v>5.6807422836583979E-2</v>
      </c>
      <c r="F37" s="60">
        <f t="shared" si="5"/>
        <v>0</v>
      </c>
      <c r="G37" s="60">
        <f t="shared" si="5"/>
        <v>0.75471698113207553</v>
      </c>
      <c r="H37" s="60">
        <f t="shared" si="5"/>
        <v>1.1269722013523666</v>
      </c>
      <c r="I37" s="60">
        <f t="shared" si="5"/>
        <v>0</v>
      </c>
      <c r="J37" s="60">
        <f t="shared" si="5"/>
        <v>0</v>
      </c>
      <c r="K37" s="60">
        <f t="shared" si="5"/>
        <v>0.14245014245014245</v>
      </c>
      <c r="L37" s="60">
        <f t="shared" si="5"/>
        <v>0</v>
      </c>
      <c r="M37" s="60">
        <f t="shared" si="5"/>
        <v>0.90334236675700086</v>
      </c>
      <c r="N37" s="60">
        <f t="shared" si="5"/>
        <v>0.53003533568904593</v>
      </c>
      <c r="O37" s="60">
        <f t="shared" si="5"/>
        <v>0</v>
      </c>
      <c r="P37" s="60">
        <f t="shared" si="5"/>
        <v>0</v>
      </c>
      <c r="Q37" s="60">
        <f t="shared" si="5"/>
        <v>6.0642813826561552E-2</v>
      </c>
      <c r="R37" s="60">
        <f t="shared" si="5"/>
        <v>0.94117647058823517</v>
      </c>
      <c r="S37" s="60">
        <f t="shared" si="5"/>
        <v>3.6832412523020261</v>
      </c>
      <c r="T37" s="60">
        <f t="shared" si="5"/>
        <v>0.17174753112924002</v>
      </c>
      <c r="U37" s="60">
        <f t="shared" si="5"/>
        <v>0</v>
      </c>
      <c r="V37" s="60">
        <f t="shared" si="5"/>
        <v>0.24038461538461539</v>
      </c>
      <c r="W37" s="60">
        <f t="shared" si="5"/>
        <v>5.8224163027656484E-2</v>
      </c>
      <c r="X37" s="60">
        <f t="shared" si="5"/>
        <v>0.66666666666666674</v>
      </c>
      <c r="Y37" s="60">
        <f t="shared" si="5"/>
        <v>2.1505376344086025</v>
      </c>
      <c r="Z37" s="60">
        <f t="shared" si="5"/>
        <v>0.19704433497536944</v>
      </c>
      <c r="AA37" s="60">
        <f t="shared" si="5"/>
        <v>0</v>
      </c>
      <c r="AB37" s="60">
        <f t="shared" si="5"/>
        <v>0.15847860538827258</v>
      </c>
      <c r="AC37" s="60">
        <f t="shared" si="5"/>
        <v>0.10857763300760044</v>
      </c>
      <c r="AD37" s="60">
        <f t="shared" si="5"/>
        <v>0</v>
      </c>
      <c r="AE37" s="60">
        <f t="shared" si="5"/>
        <v>1.3242662848962061</v>
      </c>
      <c r="AF37" s="60">
        <f t="shared" si="5"/>
        <v>0.28943560057887119</v>
      </c>
    </row>
    <row r="38" spans="1:32" x14ac:dyDescent="0.3">
      <c r="A38" s="12"/>
      <c r="B38" s="12" t="s">
        <v>19</v>
      </c>
      <c r="C38" s="60">
        <f>(C11/C27)*100</f>
        <v>7.4534161490683228</v>
      </c>
      <c r="D38" s="60">
        <f>(D11/D27)*100</f>
        <v>15.188172043010754</v>
      </c>
      <c r="E38" s="60">
        <f t="shared" ref="E38:AF38" si="6">(E11/E27)*100</f>
        <v>0.60594584359022907</v>
      </c>
      <c r="F38" s="60">
        <f t="shared" si="6"/>
        <v>42.5</v>
      </c>
      <c r="G38" s="60">
        <f t="shared" si="6"/>
        <v>0</v>
      </c>
      <c r="H38" s="60">
        <f t="shared" si="6"/>
        <v>1.1269722013523666</v>
      </c>
      <c r="I38" s="60">
        <f t="shared" si="6"/>
        <v>30.303030303030305</v>
      </c>
      <c r="J38" s="60">
        <f t="shared" si="6"/>
        <v>16.666666666666664</v>
      </c>
      <c r="K38" s="60">
        <f t="shared" si="6"/>
        <v>0.91168091168091159</v>
      </c>
      <c r="L38" s="60">
        <f t="shared" si="6"/>
        <v>33.855799373040753</v>
      </c>
      <c r="M38" s="60">
        <f t="shared" si="6"/>
        <v>0.54200542005420049</v>
      </c>
      <c r="N38" s="60">
        <f t="shared" si="6"/>
        <v>8.8339222614840993E-2</v>
      </c>
      <c r="O38" s="60">
        <f t="shared" si="6"/>
        <v>12.912912912912914</v>
      </c>
      <c r="P38" s="60">
        <f t="shared" si="6"/>
        <v>10.254163014899213</v>
      </c>
      <c r="Q38" s="60">
        <f t="shared" si="6"/>
        <v>0.80857085102082082</v>
      </c>
      <c r="R38" s="60">
        <f t="shared" si="6"/>
        <v>43.529411764705884</v>
      </c>
      <c r="S38" s="60">
        <f t="shared" si="6"/>
        <v>2.5782688766114181</v>
      </c>
      <c r="T38" s="60">
        <f t="shared" si="6"/>
        <v>4.2936882782310004E-2</v>
      </c>
      <c r="U38" s="60">
        <f t="shared" si="6"/>
        <v>9.3582887700534751</v>
      </c>
      <c r="V38" s="60">
        <f t="shared" si="6"/>
        <v>13.942307692307693</v>
      </c>
      <c r="W38" s="60">
        <f t="shared" si="6"/>
        <v>0.87336244541484709</v>
      </c>
      <c r="X38" s="60">
        <f t="shared" si="6"/>
        <v>43.333333333333336</v>
      </c>
      <c r="Y38" s="60">
        <f t="shared" si="6"/>
        <v>2.3655913978494625</v>
      </c>
      <c r="Z38" s="60">
        <f t="shared" si="6"/>
        <v>0.98522167487684731</v>
      </c>
      <c r="AA38" s="60">
        <f t="shared" si="6"/>
        <v>16.850828729281769</v>
      </c>
      <c r="AB38" s="60">
        <f t="shared" si="6"/>
        <v>17.591125198098258</v>
      </c>
      <c r="AC38" s="60">
        <f t="shared" si="6"/>
        <v>0.95548317046688391</v>
      </c>
      <c r="AD38" s="60">
        <f t="shared" si="6"/>
        <v>40.380047505938244</v>
      </c>
      <c r="AE38" s="60">
        <f t="shared" si="6"/>
        <v>0.42949176807444528</v>
      </c>
      <c r="AF38" s="60">
        <f t="shared" si="6"/>
        <v>0.72358900144717797</v>
      </c>
    </row>
    <row r="39" spans="1:32" x14ac:dyDescent="0.3">
      <c r="A39" s="12"/>
      <c r="B39" s="12" t="s">
        <v>18</v>
      </c>
      <c r="C39" s="60">
        <f>(C12/C27)*100</f>
        <v>0</v>
      </c>
      <c r="D39" s="60">
        <f>(D12/D27)*100</f>
        <v>0.26881720430107531</v>
      </c>
      <c r="E39" s="60">
        <f t="shared" ref="E39:AF39" si="7">(E12/E27)*100</f>
        <v>8.9566370005680742</v>
      </c>
      <c r="F39" s="60">
        <f t="shared" si="7"/>
        <v>0</v>
      </c>
      <c r="G39" s="60">
        <f t="shared" si="7"/>
        <v>0</v>
      </c>
      <c r="H39" s="60">
        <f t="shared" si="7"/>
        <v>3.5311795642374153</v>
      </c>
      <c r="I39" s="60">
        <f t="shared" si="7"/>
        <v>0</v>
      </c>
      <c r="J39" s="60">
        <f t="shared" si="7"/>
        <v>0</v>
      </c>
      <c r="K39" s="60">
        <f t="shared" si="7"/>
        <v>7.4928774928774935</v>
      </c>
      <c r="L39" s="60">
        <f t="shared" si="7"/>
        <v>0</v>
      </c>
      <c r="M39" s="60">
        <f t="shared" si="7"/>
        <v>0</v>
      </c>
      <c r="N39" s="60">
        <f t="shared" si="7"/>
        <v>2.1201413427561837</v>
      </c>
      <c r="O39" s="60">
        <f t="shared" si="7"/>
        <v>0</v>
      </c>
      <c r="P39" s="60">
        <f t="shared" si="7"/>
        <v>1.0517090271691498</v>
      </c>
      <c r="Q39" s="60">
        <f t="shared" si="7"/>
        <v>10.57206387709723</v>
      </c>
      <c r="R39" s="60">
        <f t="shared" si="7"/>
        <v>0</v>
      </c>
      <c r="S39" s="60">
        <f t="shared" si="7"/>
        <v>0</v>
      </c>
      <c r="T39" s="60">
        <f t="shared" si="7"/>
        <v>2.4044654358093602</v>
      </c>
      <c r="U39" s="60">
        <f t="shared" si="7"/>
        <v>0</v>
      </c>
      <c r="V39" s="60">
        <f t="shared" si="7"/>
        <v>0.48076923076923078</v>
      </c>
      <c r="W39" s="60">
        <f t="shared" si="7"/>
        <v>9.9126637554585155</v>
      </c>
      <c r="X39" s="60">
        <f t="shared" si="7"/>
        <v>0</v>
      </c>
      <c r="Y39" s="60">
        <f t="shared" si="7"/>
        <v>0</v>
      </c>
      <c r="Z39" s="60">
        <f t="shared" si="7"/>
        <v>2.0689655172413794</v>
      </c>
      <c r="AA39" s="60">
        <f t="shared" si="7"/>
        <v>0</v>
      </c>
      <c r="AB39" s="60">
        <f t="shared" si="7"/>
        <v>0</v>
      </c>
      <c r="AC39" s="60">
        <f t="shared" si="7"/>
        <v>6.8186753528773068</v>
      </c>
      <c r="AD39" s="60">
        <f t="shared" si="7"/>
        <v>0.23752969121140144</v>
      </c>
      <c r="AE39" s="60">
        <f t="shared" si="7"/>
        <v>0.17895490336435219</v>
      </c>
      <c r="AF39" s="60">
        <f t="shared" si="7"/>
        <v>2.3878437047756873</v>
      </c>
    </row>
    <row r="40" spans="1:32" x14ac:dyDescent="0.3">
      <c r="A40" s="12"/>
      <c r="B40" s="12" t="s">
        <v>17</v>
      </c>
      <c r="C40" s="60">
        <f>(C13/C27)*100</f>
        <v>0</v>
      </c>
      <c r="D40" s="60">
        <f>(D13/D27)*100</f>
        <v>4.3010752688172049</v>
      </c>
      <c r="E40" s="60">
        <f t="shared" ref="E40:AF40" si="8">(E13/E27)*100</f>
        <v>0.15148646089755727</v>
      </c>
      <c r="F40" s="60">
        <f t="shared" si="8"/>
        <v>0</v>
      </c>
      <c r="G40" s="60">
        <f t="shared" si="8"/>
        <v>0</v>
      </c>
      <c r="H40" s="60">
        <f t="shared" si="8"/>
        <v>1.2772351615326822</v>
      </c>
      <c r="I40" s="60">
        <f t="shared" si="8"/>
        <v>0</v>
      </c>
      <c r="J40" s="60">
        <f t="shared" si="8"/>
        <v>7.8947368421052628</v>
      </c>
      <c r="K40" s="60">
        <f t="shared" si="8"/>
        <v>0.34188034188034189</v>
      </c>
      <c r="L40" s="60">
        <f t="shared" si="8"/>
        <v>0</v>
      </c>
      <c r="M40" s="60">
        <f t="shared" si="8"/>
        <v>0</v>
      </c>
      <c r="N40" s="60">
        <f t="shared" si="8"/>
        <v>2.1201413427561837</v>
      </c>
      <c r="O40" s="60">
        <f t="shared" si="8"/>
        <v>0</v>
      </c>
      <c r="P40" s="60">
        <f t="shared" si="8"/>
        <v>2.8045574057843998</v>
      </c>
      <c r="Q40" s="60">
        <f t="shared" si="8"/>
        <v>0.28299979785728724</v>
      </c>
      <c r="R40" s="60">
        <f t="shared" si="8"/>
        <v>0</v>
      </c>
      <c r="S40" s="60">
        <f t="shared" si="8"/>
        <v>0.46040515653775327</v>
      </c>
      <c r="T40" s="60">
        <f t="shared" si="8"/>
        <v>1.9750966079862602</v>
      </c>
      <c r="U40" s="60">
        <f t="shared" si="8"/>
        <v>0</v>
      </c>
      <c r="V40" s="60">
        <f t="shared" si="8"/>
        <v>4.8076923076923084</v>
      </c>
      <c r="W40" s="60">
        <f t="shared" si="8"/>
        <v>0.23289665211062593</v>
      </c>
      <c r="X40" s="60">
        <f t="shared" si="8"/>
        <v>0.66666666666666674</v>
      </c>
      <c r="Y40" s="60">
        <f t="shared" si="8"/>
        <v>0.21505376344086022</v>
      </c>
      <c r="Z40" s="60">
        <f t="shared" si="8"/>
        <v>2.0689655172413794</v>
      </c>
      <c r="AA40" s="60">
        <f t="shared" si="8"/>
        <v>0</v>
      </c>
      <c r="AB40" s="60">
        <f t="shared" si="8"/>
        <v>5.0713153724247224</v>
      </c>
      <c r="AC40" s="60">
        <f t="shared" si="8"/>
        <v>0.34744842562432143</v>
      </c>
      <c r="AD40" s="60">
        <f t="shared" si="8"/>
        <v>0.23752969121140144</v>
      </c>
      <c r="AE40" s="60">
        <f t="shared" si="8"/>
        <v>7.1581961345740866E-2</v>
      </c>
      <c r="AF40" s="60">
        <f t="shared" si="8"/>
        <v>1.519536903039074</v>
      </c>
    </row>
    <row r="41" spans="1:32" x14ac:dyDescent="0.3">
      <c r="A41" s="12"/>
      <c r="B41" s="12" t="s">
        <v>16</v>
      </c>
      <c r="C41" s="60">
        <f>(C14/C27)*100</f>
        <v>0</v>
      </c>
      <c r="D41" s="60">
        <f>(D14/D27)*100</f>
        <v>1.6129032258064515</v>
      </c>
      <c r="E41" s="60">
        <f t="shared" ref="E41:AF41" si="9">(E14/E27)*100</f>
        <v>1.0035978034463169</v>
      </c>
      <c r="F41" s="60">
        <f t="shared" si="9"/>
        <v>0</v>
      </c>
      <c r="G41" s="60">
        <f t="shared" si="9"/>
        <v>0</v>
      </c>
      <c r="H41" s="60">
        <f t="shared" si="9"/>
        <v>0.30052592036063114</v>
      </c>
      <c r="I41" s="60">
        <f t="shared" si="9"/>
        <v>0</v>
      </c>
      <c r="J41" s="60">
        <f t="shared" si="9"/>
        <v>1.5350877192982455</v>
      </c>
      <c r="K41" s="60">
        <f t="shared" si="9"/>
        <v>0.85470085470085477</v>
      </c>
      <c r="L41" s="60">
        <f t="shared" si="9"/>
        <v>0</v>
      </c>
      <c r="M41" s="60">
        <f t="shared" si="9"/>
        <v>0</v>
      </c>
      <c r="N41" s="60">
        <f t="shared" si="9"/>
        <v>0.53003533568904593</v>
      </c>
      <c r="O41" s="60">
        <f t="shared" si="9"/>
        <v>0</v>
      </c>
      <c r="P41" s="60">
        <f t="shared" si="9"/>
        <v>1.3146362839614372</v>
      </c>
      <c r="Q41" s="60">
        <f t="shared" si="9"/>
        <v>1.1117849201536285</v>
      </c>
      <c r="R41" s="60">
        <f t="shared" si="9"/>
        <v>0</v>
      </c>
      <c r="S41" s="60">
        <f t="shared" si="9"/>
        <v>0</v>
      </c>
      <c r="T41" s="60">
        <f t="shared" si="9"/>
        <v>0.34349506225848003</v>
      </c>
      <c r="U41" s="60">
        <f t="shared" si="9"/>
        <v>0</v>
      </c>
      <c r="V41" s="60">
        <f t="shared" si="9"/>
        <v>1.6826923076923077</v>
      </c>
      <c r="W41" s="60">
        <f t="shared" si="9"/>
        <v>1.0625909752547307</v>
      </c>
      <c r="X41" s="60">
        <f t="shared" si="9"/>
        <v>0</v>
      </c>
      <c r="Y41" s="60">
        <f t="shared" si="9"/>
        <v>0</v>
      </c>
      <c r="Z41" s="60">
        <f t="shared" si="9"/>
        <v>0.49261083743842365</v>
      </c>
      <c r="AA41" s="60">
        <f t="shared" si="9"/>
        <v>0</v>
      </c>
      <c r="AB41" s="60">
        <f t="shared" si="9"/>
        <v>2.0602218700475436</v>
      </c>
      <c r="AC41" s="60">
        <f t="shared" si="9"/>
        <v>0.86862106406080353</v>
      </c>
      <c r="AD41" s="60">
        <f t="shared" si="9"/>
        <v>0</v>
      </c>
      <c r="AE41" s="60">
        <f t="shared" si="9"/>
        <v>0</v>
      </c>
      <c r="AF41" s="60">
        <f t="shared" si="9"/>
        <v>0.43415340086830684</v>
      </c>
    </row>
    <row r="42" spans="1:32" x14ac:dyDescent="0.3">
      <c r="A42" s="12"/>
      <c r="B42" s="12" t="s">
        <v>15</v>
      </c>
      <c r="C42" s="60">
        <f>(C15/C27)*100</f>
        <v>0</v>
      </c>
      <c r="D42" s="60">
        <f>(D15/D27)*100</f>
        <v>0.13440860215053765</v>
      </c>
      <c r="E42" s="60">
        <f t="shared" ref="E42:AF42" si="10">(E15/E27)*100</f>
        <v>25.99886385154327</v>
      </c>
      <c r="F42" s="60">
        <f t="shared" si="10"/>
        <v>0</v>
      </c>
      <c r="G42" s="60">
        <f t="shared" si="10"/>
        <v>0</v>
      </c>
      <c r="H42" s="60">
        <f t="shared" si="10"/>
        <v>1.9534184823441023</v>
      </c>
      <c r="I42" s="60">
        <f t="shared" si="10"/>
        <v>2.2727272727272729</v>
      </c>
      <c r="J42" s="60">
        <f t="shared" si="10"/>
        <v>0.43859649122807015</v>
      </c>
      <c r="K42" s="60">
        <f t="shared" si="10"/>
        <v>21.566951566951566</v>
      </c>
      <c r="L42" s="60">
        <f t="shared" si="10"/>
        <v>0</v>
      </c>
      <c r="M42" s="60">
        <f t="shared" si="10"/>
        <v>0</v>
      </c>
      <c r="N42" s="60">
        <f t="shared" si="10"/>
        <v>2.8268551236749118</v>
      </c>
      <c r="O42" s="60">
        <f t="shared" si="10"/>
        <v>1.8018018018018018</v>
      </c>
      <c r="P42" s="60">
        <f t="shared" si="10"/>
        <v>0.26292725679228746</v>
      </c>
      <c r="Q42" s="60">
        <f t="shared" si="10"/>
        <v>30.574085304224784</v>
      </c>
      <c r="R42" s="60">
        <f t="shared" si="10"/>
        <v>0.94117647058823517</v>
      </c>
      <c r="S42" s="60">
        <f t="shared" si="10"/>
        <v>0.64456721915285453</v>
      </c>
      <c r="T42" s="60">
        <f t="shared" si="10"/>
        <v>1.9750966079862602</v>
      </c>
      <c r="U42" s="60">
        <f t="shared" si="10"/>
        <v>1.6042780748663104</v>
      </c>
      <c r="V42" s="60">
        <f t="shared" si="10"/>
        <v>0.24038461538461539</v>
      </c>
      <c r="W42" s="60">
        <f t="shared" si="10"/>
        <v>28.558951965065503</v>
      </c>
      <c r="X42" s="60">
        <f t="shared" si="10"/>
        <v>0.66666666666666674</v>
      </c>
      <c r="Y42" s="60">
        <f t="shared" si="10"/>
        <v>0.43010752688172044</v>
      </c>
      <c r="Z42" s="60">
        <f t="shared" si="10"/>
        <v>2.0689655172413794</v>
      </c>
      <c r="AA42" s="60">
        <f t="shared" si="10"/>
        <v>0.82872928176795579</v>
      </c>
      <c r="AB42" s="60">
        <f t="shared" si="10"/>
        <v>0.15847860538827258</v>
      </c>
      <c r="AC42" s="60">
        <f t="shared" si="10"/>
        <v>19.847991313789358</v>
      </c>
      <c r="AD42" s="60">
        <f t="shared" si="10"/>
        <v>0</v>
      </c>
      <c r="AE42" s="60">
        <f t="shared" si="10"/>
        <v>7.1581961345740866E-2</v>
      </c>
      <c r="AF42" s="60">
        <f t="shared" si="10"/>
        <v>2.7496382054992763</v>
      </c>
    </row>
    <row r="43" spans="1:32" x14ac:dyDescent="0.3">
      <c r="A43" s="12"/>
      <c r="B43" s="12" t="s">
        <v>12</v>
      </c>
      <c r="C43" s="60">
        <f>(C16/C27)*100</f>
        <v>0</v>
      </c>
      <c r="D43" s="60">
        <f>(D16/D27)*100</f>
        <v>0.67204301075268813</v>
      </c>
      <c r="E43" s="60">
        <f t="shared" ref="E43:AF43" si="11">(E16/E27)*100</f>
        <v>0.26510130657072523</v>
      </c>
      <c r="F43" s="60">
        <f t="shared" si="11"/>
        <v>2.5</v>
      </c>
      <c r="G43" s="60">
        <f t="shared" si="11"/>
        <v>0</v>
      </c>
      <c r="H43" s="60">
        <f t="shared" si="11"/>
        <v>0.90157776108189325</v>
      </c>
      <c r="I43" s="60">
        <f t="shared" si="11"/>
        <v>0.75757575757575757</v>
      </c>
      <c r="J43" s="60">
        <f t="shared" si="11"/>
        <v>4.1666666666666661</v>
      </c>
      <c r="K43" s="60">
        <f t="shared" si="11"/>
        <v>0.37037037037037041</v>
      </c>
      <c r="L43" s="60">
        <f t="shared" si="11"/>
        <v>0.31347962382445138</v>
      </c>
      <c r="M43" s="60">
        <f t="shared" si="11"/>
        <v>0</v>
      </c>
      <c r="N43" s="60">
        <f t="shared" si="11"/>
        <v>0.79505300353356878</v>
      </c>
      <c r="O43" s="60">
        <f t="shared" si="11"/>
        <v>0.60060060060060061</v>
      </c>
      <c r="P43" s="60">
        <f t="shared" si="11"/>
        <v>2.2787028921998247</v>
      </c>
      <c r="Q43" s="60">
        <f t="shared" si="11"/>
        <v>0.18192844147968465</v>
      </c>
      <c r="R43" s="60">
        <f t="shared" si="11"/>
        <v>0.70588235294117652</v>
      </c>
      <c r="S43" s="60">
        <f t="shared" si="11"/>
        <v>0</v>
      </c>
      <c r="T43" s="60">
        <f t="shared" si="11"/>
        <v>0.38643194504079004</v>
      </c>
      <c r="U43" s="60">
        <f t="shared" si="11"/>
        <v>0.26737967914438499</v>
      </c>
      <c r="V43" s="60">
        <f t="shared" si="11"/>
        <v>3.125</v>
      </c>
      <c r="W43" s="60">
        <f t="shared" si="11"/>
        <v>0.27656477438136823</v>
      </c>
      <c r="X43" s="60">
        <f t="shared" si="11"/>
        <v>0.66666666666666674</v>
      </c>
      <c r="Y43" s="60">
        <f t="shared" si="11"/>
        <v>0.21505376344086022</v>
      </c>
      <c r="Z43" s="60">
        <f t="shared" si="11"/>
        <v>0.98522167487684731</v>
      </c>
      <c r="AA43" s="60">
        <f t="shared" si="11"/>
        <v>0.27624309392265189</v>
      </c>
      <c r="AB43" s="60">
        <f t="shared" si="11"/>
        <v>0.95087163232963556</v>
      </c>
      <c r="AC43" s="60">
        <f t="shared" si="11"/>
        <v>0.47774158523344196</v>
      </c>
      <c r="AD43" s="60">
        <f t="shared" si="11"/>
        <v>0.23752969121140144</v>
      </c>
      <c r="AE43" s="60">
        <f t="shared" si="11"/>
        <v>0</v>
      </c>
      <c r="AF43" s="60">
        <f t="shared" si="11"/>
        <v>0.79594790159189577</v>
      </c>
    </row>
    <row r="44" spans="1:32" x14ac:dyDescent="0.3">
      <c r="A44" s="12"/>
      <c r="B44" s="12" t="s">
        <v>11</v>
      </c>
      <c r="C44" s="60">
        <f>(C17/C27)*100</f>
        <v>1.2422360248447204</v>
      </c>
      <c r="D44" s="60">
        <f>(D17/D27)*100</f>
        <v>27.553763440860212</v>
      </c>
      <c r="E44" s="60">
        <f t="shared" ref="E44:AF44" si="12">(E17/E27)*100</f>
        <v>35.693997348986933</v>
      </c>
      <c r="F44" s="60">
        <f t="shared" si="12"/>
        <v>15.833333333333332</v>
      </c>
      <c r="G44" s="60">
        <f t="shared" si="12"/>
        <v>5.2830188679245289</v>
      </c>
      <c r="H44" s="60">
        <f t="shared" si="12"/>
        <v>34.485349361382418</v>
      </c>
      <c r="I44" s="60">
        <f t="shared" si="12"/>
        <v>0.75757575757575757</v>
      </c>
      <c r="J44" s="60">
        <f t="shared" si="12"/>
        <v>9.2105263157894726</v>
      </c>
      <c r="K44" s="60">
        <f t="shared" si="12"/>
        <v>52.307692307692314</v>
      </c>
      <c r="L44" s="60">
        <f t="shared" si="12"/>
        <v>9.0909090909090917</v>
      </c>
      <c r="M44" s="60">
        <f t="shared" si="12"/>
        <v>3.2520325203252036</v>
      </c>
      <c r="N44" s="60">
        <f t="shared" si="12"/>
        <v>31.713780918727913</v>
      </c>
      <c r="O44" s="60">
        <f t="shared" si="12"/>
        <v>1.0010010010010011</v>
      </c>
      <c r="P44" s="60">
        <f t="shared" si="12"/>
        <v>14.373356704645049</v>
      </c>
      <c r="Q44" s="60">
        <f t="shared" si="12"/>
        <v>46.331109763493025</v>
      </c>
      <c r="R44" s="60">
        <f t="shared" si="12"/>
        <v>13.882352941176471</v>
      </c>
      <c r="S44" s="60">
        <f t="shared" si="12"/>
        <v>10.957642725598527</v>
      </c>
      <c r="T44" s="60">
        <f t="shared" si="12"/>
        <v>27.093173035637612</v>
      </c>
      <c r="U44" s="60">
        <f t="shared" si="12"/>
        <v>2.4064171122994651</v>
      </c>
      <c r="V44" s="60">
        <f t="shared" si="12"/>
        <v>9.8557692307692299</v>
      </c>
      <c r="W44" s="60">
        <f t="shared" si="12"/>
        <v>49.83988355167395</v>
      </c>
      <c r="X44" s="60">
        <f t="shared" si="12"/>
        <v>14.666666666666666</v>
      </c>
      <c r="Y44" s="60">
        <f t="shared" si="12"/>
        <v>10.10752688172043</v>
      </c>
      <c r="Z44" s="60">
        <f t="shared" si="12"/>
        <v>28.768472906403943</v>
      </c>
      <c r="AA44" s="60">
        <f t="shared" si="12"/>
        <v>0.82872928176795579</v>
      </c>
      <c r="AB44" s="60">
        <f t="shared" si="12"/>
        <v>23.137876386687797</v>
      </c>
      <c r="AC44" s="60">
        <f t="shared" si="12"/>
        <v>53.941368078175898</v>
      </c>
      <c r="AD44" s="60">
        <f t="shared" si="12"/>
        <v>14.251781472684085</v>
      </c>
      <c r="AE44" s="60">
        <f t="shared" si="12"/>
        <v>3.7580529706513959</v>
      </c>
      <c r="AF44" s="60">
        <f t="shared" si="12"/>
        <v>40.448625180897253</v>
      </c>
    </row>
    <row r="45" spans="1:32" x14ac:dyDescent="0.3">
      <c r="A45" s="12"/>
      <c r="B45" s="12" t="s">
        <v>10</v>
      </c>
      <c r="C45" s="60">
        <f>(C18/C27)*100</f>
        <v>2.4844720496894408</v>
      </c>
      <c r="D45" s="60">
        <f>(D18/D27)*100</f>
        <v>11.021505376344086</v>
      </c>
      <c r="E45" s="60">
        <f t="shared" ref="E45:AF45" si="13">(E18/E27)*100</f>
        <v>2.0829388373414126</v>
      </c>
      <c r="F45" s="60">
        <f t="shared" si="13"/>
        <v>3.3333333333333335</v>
      </c>
      <c r="G45" s="60">
        <f t="shared" si="13"/>
        <v>16.60377358490566</v>
      </c>
      <c r="H45" s="60">
        <f t="shared" si="13"/>
        <v>22.314049586776861</v>
      </c>
      <c r="I45" s="60">
        <f t="shared" si="13"/>
        <v>3.0303030303030303</v>
      </c>
      <c r="J45" s="60">
        <f t="shared" si="13"/>
        <v>11.62280701754386</v>
      </c>
      <c r="K45" s="60">
        <f t="shared" si="13"/>
        <v>3.4757834757834756</v>
      </c>
      <c r="L45" s="60">
        <f t="shared" si="13"/>
        <v>4.0752351097178678</v>
      </c>
      <c r="M45" s="60">
        <f t="shared" si="13"/>
        <v>6.684733514001806</v>
      </c>
      <c r="N45" s="60">
        <f t="shared" si="13"/>
        <v>22.173144876325086</v>
      </c>
      <c r="O45" s="60">
        <f t="shared" si="13"/>
        <v>1.7017017017017018</v>
      </c>
      <c r="P45" s="60">
        <f t="shared" si="13"/>
        <v>5.9596844872918489</v>
      </c>
      <c r="Q45" s="60">
        <f t="shared" si="13"/>
        <v>2.0517485344653323</v>
      </c>
      <c r="R45" s="60">
        <f t="shared" si="13"/>
        <v>4</v>
      </c>
      <c r="S45" s="60">
        <f t="shared" si="13"/>
        <v>20.165745856353592</v>
      </c>
      <c r="T45" s="60">
        <f t="shared" si="13"/>
        <v>12.194074710176041</v>
      </c>
      <c r="U45" s="60">
        <f t="shared" si="13"/>
        <v>0.80213903743315518</v>
      </c>
      <c r="V45" s="60">
        <f t="shared" si="13"/>
        <v>8.8942307692307701</v>
      </c>
      <c r="W45" s="60">
        <f t="shared" si="13"/>
        <v>1.6739446870451238</v>
      </c>
      <c r="X45" s="60">
        <f t="shared" si="13"/>
        <v>6.666666666666667</v>
      </c>
      <c r="Y45" s="60">
        <f t="shared" si="13"/>
        <v>21.0752688172043</v>
      </c>
      <c r="Z45" s="60">
        <f t="shared" si="13"/>
        <v>16.453201970443349</v>
      </c>
      <c r="AA45" s="60">
        <f t="shared" si="13"/>
        <v>6.3535911602209953</v>
      </c>
      <c r="AB45" s="60">
        <f t="shared" si="13"/>
        <v>15.847860538827257</v>
      </c>
      <c r="AC45" s="60">
        <f t="shared" si="13"/>
        <v>3.4744842562432141</v>
      </c>
      <c r="AD45" s="60">
        <f t="shared" si="13"/>
        <v>5.4631828978622332</v>
      </c>
      <c r="AE45" s="60">
        <f t="shared" si="13"/>
        <v>9.4488188976377945</v>
      </c>
      <c r="AF45" s="60">
        <f t="shared" si="13"/>
        <v>19.392185238784371</v>
      </c>
    </row>
    <row r="46" spans="1:32" x14ac:dyDescent="0.3">
      <c r="A46" s="12"/>
      <c r="B46" s="12" t="s">
        <v>9</v>
      </c>
      <c r="C46" s="60">
        <f>(C19/C27)*100</f>
        <v>2.4844720496894408</v>
      </c>
      <c r="D46" s="60">
        <f>(D19/D27)*100</f>
        <v>8.736559139784946</v>
      </c>
      <c r="E46" s="60">
        <f t="shared" ref="E46:AF46" si="14">(E19/E27)*100</f>
        <v>0.719560689263397</v>
      </c>
      <c r="F46" s="60">
        <f t="shared" si="14"/>
        <v>1.6666666666666667</v>
      </c>
      <c r="G46" s="60">
        <f t="shared" si="14"/>
        <v>0</v>
      </c>
      <c r="H46" s="60">
        <f t="shared" si="14"/>
        <v>4.4327573253193089</v>
      </c>
      <c r="I46" s="60">
        <f t="shared" si="14"/>
        <v>2.2727272727272729</v>
      </c>
      <c r="J46" s="60">
        <f t="shared" si="14"/>
        <v>0</v>
      </c>
      <c r="K46" s="60">
        <f t="shared" si="14"/>
        <v>0.39886039886039887</v>
      </c>
      <c r="L46" s="60">
        <f t="shared" si="14"/>
        <v>24.76489028213166</v>
      </c>
      <c r="M46" s="60">
        <f t="shared" si="14"/>
        <v>1.3550135501355014</v>
      </c>
      <c r="N46" s="60">
        <f t="shared" si="14"/>
        <v>2.1201413427561837</v>
      </c>
      <c r="O46" s="60">
        <f t="shared" si="14"/>
        <v>2.9029029029029032</v>
      </c>
      <c r="P46" s="60">
        <f t="shared" si="14"/>
        <v>8.3260297984224358</v>
      </c>
      <c r="Q46" s="60">
        <f t="shared" si="14"/>
        <v>0.3032140691328078</v>
      </c>
      <c r="R46" s="60">
        <f t="shared" si="14"/>
        <v>15.764705882352942</v>
      </c>
      <c r="S46" s="60">
        <f t="shared" si="14"/>
        <v>6.1694290976058932</v>
      </c>
      <c r="T46" s="60">
        <f t="shared" si="14"/>
        <v>2.3185916702447402</v>
      </c>
      <c r="U46" s="60">
        <f t="shared" si="14"/>
        <v>1.6042780748663104</v>
      </c>
      <c r="V46" s="60">
        <f t="shared" si="14"/>
        <v>0.72115384615384615</v>
      </c>
      <c r="W46" s="60">
        <f t="shared" si="14"/>
        <v>0.24745269286754004</v>
      </c>
      <c r="X46" s="60">
        <f t="shared" si="14"/>
        <v>2</v>
      </c>
      <c r="Y46" s="60">
        <f t="shared" si="14"/>
        <v>4.5161290322580641</v>
      </c>
      <c r="Z46" s="60">
        <f t="shared" si="14"/>
        <v>0.59113300492610843</v>
      </c>
      <c r="AA46" s="60">
        <f t="shared" si="14"/>
        <v>4.972375690607735</v>
      </c>
      <c r="AB46" s="60">
        <f t="shared" si="14"/>
        <v>5.54675118858954</v>
      </c>
      <c r="AC46" s="60">
        <f t="shared" si="14"/>
        <v>0.4560260586319218</v>
      </c>
      <c r="AD46" s="60">
        <f t="shared" si="14"/>
        <v>8.31353919239905</v>
      </c>
      <c r="AE46" s="60">
        <f t="shared" si="14"/>
        <v>0.75161059413027909</v>
      </c>
      <c r="AF46" s="60">
        <f t="shared" si="14"/>
        <v>3.6903039073806077</v>
      </c>
    </row>
    <row r="47" spans="1:32" x14ac:dyDescent="0.3">
      <c r="A47" s="12"/>
      <c r="B47" s="12" t="s">
        <v>8</v>
      </c>
      <c r="C47" s="60">
        <f>(C20/C27)*100</f>
        <v>29.813664596273291</v>
      </c>
      <c r="D47" s="60">
        <f>(D20/D27)*100</f>
        <v>1.2096774193548387</v>
      </c>
      <c r="E47" s="60">
        <f t="shared" ref="E47:AF47" si="15">(E20/E27)*100</f>
        <v>1.8935807612194658E-2</v>
      </c>
      <c r="F47" s="60">
        <f t="shared" si="15"/>
        <v>1.6666666666666667</v>
      </c>
      <c r="G47" s="60">
        <f t="shared" si="15"/>
        <v>0</v>
      </c>
      <c r="H47" s="60">
        <f t="shared" si="15"/>
        <v>0.60105184072126228</v>
      </c>
      <c r="I47" s="60">
        <f t="shared" si="15"/>
        <v>9.8484848484848477</v>
      </c>
      <c r="J47" s="60">
        <f t="shared" si="15"/>
        <v>8.9912280701754383</v>
      </c>
      <c r="K47" s="60">
        <f t="shared" si="15"/>
        <v>5.6980056980056974E-2</v>
      </c>
      <c r="L47" s="60">
        <f t="shared" si="15"/>
        <v>1.2539184952978055</v>
      </c>
      <c r="M47" s="60">
        <f t="shared" si="15"/>
        <v>9.0334236675700091E-2</v>
      </c>
      <c r="N47" s="60">
        <f t="shared" si="15"/>
        <v>0</v>
      </c>
      <c r="O47" s="60">
        <f t="shared" si="15"/>
        <v>48.648648648648653</v>
      </c>
      <c r="P47" s="60">
        <f t="shared" si="15"/>
        <v>24.802804557405782</v>
      </c>
      <c r="Q47" s="60">
        <f t="shared" si="15"/>
        <v>4.042854255104103E-2</v>
      </c>
      <c r="R47" s="60">
        <f t="shared" si="15"/>
        <v>0.23529411764705879</v>
      </c>
      <c r="S47" s="60">
        <f t="shared" si="15"/>
        <v>1.0128913443830572</v>
      </c>
      <c r="T47" s="60">
        <f t="shared" si="15"/>
        <v>0</v>
      </c>
      <c r="U47" s="60">
        <f t="shared" si="15"/>
        <v>52.673796791443849</v>
      </c>
      <c r="V47" s="60">
        <f t="shared" si="15"/>
        <v>3.6057692307692304</v>
      </c>
      <c r="W47" s="60">
        <f t="shared" si="15"/>
        <v>0</v>
      </c>
      <c r="X47" s="60">
        <f t="shared" si="15"/>
        <v>14.666666666666666</v>
      </c>
      <c r="Y47" s="60">
        <f t="shared" si="15"/>
        <v>0.43010752688172044</v>
      </c>
      <c r="Z47" s="60">
        <f t="shared" si="15"/>
        <v>0.19704433497536944</v>
      </c>
      <c r="AA47" s="60">
        <f t="shared" si="15"/>
        <v>27.348066298342545</v>
      </c>
      <c r="AB47" s="60">
        <f t="shared" si="15"/>
        <v>1.5847860538827259</v>
      </c>
      <c r="AC47" s="60">
        <f t="shared" si="15"/>
        <v>0.10857763300760044</v>
      </c>
      <c r="AD47" s="60">
        <f t="shared" si="15"/>
        <v>0</v>
      </c>
      <c r="AE47" s="60">
        <f t="shared" si="15"/>
        <v>7.1581961345740866E-2</v>
      </c>
      <c r="AF47" s="60">
        <f t="shared" si="15"/>
        <v>0.14471780028943559</v>
      </c>
    </row>
    <row r="48" spans="1:32" x14ac:dyDescent="0.3">
      <c r="A48" s="12"/>
      <c r="B48" s="12" t="s">
        <v>7</v>
      </c>
      <c r="C48" s="60">
        <f>(C21/C27)*100</f>
        <v>0</v>
      </c>
      <c r="D48" s="60">
        <f>(D21/D27)*100</f>
        <v>0.80645161290322576</v>
      </c>
      <c r="E48" s="60">
        <f t="shared" ref="E48:AF48" si="16">(E21/E27)*100</f>
        <v>0.26510130657072523</v>
      </c>
      <c r="F48" s="60">
        <f t="shared" si="16"/>
        <v>0</v>
      </c>
      <c r="G48" s="60">
        <f t="shared" si="16"/>
        <v>0</v>
      </c>
      <c r="H48" s="60">
        <f t="shared" si="16"/>
        <v>0</v>
      </c>
      <c r="I48" s="60">
        <f t="shared" si="16"/>
        <v>3.0303030303030303</v>
      </c>
      <c r="J48" s="60">
        <f t="shared" si="16"/>
        <v>0.21929824561403508</v>
      </c>
      <c r="K48" s="60">
        <f t="shared" si="16"/>
        <v>0.28490028490028491</v>
      </c>
      <c r="L48" s="60">
        <f t="shared" si="16"/>
        <v>0.31347962382445138</v>
      </c>
      <c r="M48" s="60">
        <f t="shared" si="16"/>
        <v>0</v>
      </c>
      <c r="N48" s="60">
        <f t="shared" si="16"/>
        <v>0</v>
      </c>
      <c r="O48" s="60">
        <f t="shared" si="16"/>
        <v>0.70070070070070067</v>
      </c>
      <c r="P48" s="60">
        <f t="shared" si="16"/>
        <v>2.1034180543382996</v>
      </c>
      <c r="Q48" s="60">
        <f t="shared" si="16"/>
        <v>0.20214271275520521</v>
      </c>
      <c r="R48" s="60">
        <f t="shared" si="16"/>
        <v>0.94117647058823517</v>
      </c>
      <c r="S48" s="60">
        <f t="shared" si="16"/>
        <v>0</v>
      </c>
      <c r="T48" s="60">
        <f t="shared" si="16"/>
        <v>8.5873765564620008E-2</v>
      </c>
      <c r="U48" s="60">
        <f t="shared" si="16"/>
        <v>0</v>
      </c>
      <c r="V48" s="60">
        <f t="shared" si="16"/>
        <v>0.24038461538461539</v>
      </c>
      <c r="W48" s="60">
        <f t="shared" si="16"/>
        <v>0.18922852983988353</v>
      </c>
      <c r="X48" s="60">
        <f t="shared" si="16"/>
        <v>0.66666666666666674</v>
      </c>
      <c r="Y48" s="60">
        <f t="shared" si="16"/>
        <v>0</v>
      </c>
      <c r="Z48" s="60">
        <f t="shared" si="16"/>
        <v>0</v>
      </c>
      <c r="AA48" s="60">
        <f t="shared" si="16"/>
        <v>1.6574585635359116</v>
      </c>
      <c r="AB48" s="60">
        <f t="shared" si="16"/>
        <v>0.15847860538827258</v>
      </c>
      <c r="AC48" s="60">
        <f t="shared" si="16"/>
        <v>0.19543973941368079</v>
      </c>
      <c r="AD48" s="60">
        <f t="shared" si="16"/>
        <v>0.23752969121140144</v>
      </c>
      <c r="AE48" s="60">
        <f t="shared" si="16"/>
        <v>0</v>
      </c>
      <c r="AF48" s="60">
        <f t="shared" si="16"/>
        <v>0</v>
      </c>
    </row>
    <row r="49" spans="1:32" x14ac:dyDescent="0.3">
      <c r="A49" s="12"/>
      <c r="B49" s="12" t="s">
        <v>6</v>
      </c>
      <c r="C49" s="60">
        <f>(C22/C27)*100</f>
        <v>0</v>
      </c>
      <c r="D49" s="60">
        <f>(D22/D27)*100</f>
        <v>2.956989247311828</v>
      </c>
      <c r="E49" s="60">
        <f t="shared" ref="E49:AF49" si="17">(E22/E27)*100</f>
        <v>0</v>
      </c>
      <c r="F49" s="60">
        <f t="shared" si="17"/>
        <v>0</v>
      </c>
      <c r="G49" s="60">
        <f t="shared" si="17"/>
        <v>0</v>
      </c>
      <c r="H49" s="60">
        <f t="shared" si="17"/>
        <v>0</v>
      </c>
      <c r="I49" s="60">
        <f t="shared" si="17"/>
        <v>0</v>
      </c>
      <c r="J49" s="60">
        <f t="shared" si="17"/>
        <v>0.8771929824561403</v>
      </c>
      <c r="K49" s="60">
        <f t="shared" si="17"/>
        <v>0</v>
      </c>
      <c r="L49" s="60">
        <f t="shared" si="17"/>
        <v>0</v>
      </c>
      <c r="M49" s="60">
        <f t="shared" si="17"/>
        <v>0</v>
      </c>
      <c r="N49" s="60">
        <f t="shared" si="17"/>
        <v>0</v>
      </c>
      <c r="O49" s="60">
        <f t="shared" si="17"/>
        <v>0</v>
      </c>
      <c r="P49" s="60">
        <f t="shared" si="17"/>
        <v>4.5574057843996494</v>
      </c>
      <c r="Q49" s="60">
        <f t="shared" si="17"/>
        <v>0</v>
      </c>
      <c r="R49" s="60">
        <f t="shared" si="17"/>
        <v>0</v>
      </c>
      <c r="S49" s="60">
        <f t="shared" si="17"/>
        <v>0</v>
      </c>
      <c r="T49" s="60">
        <f t="shared" si="17"/>
        <v>0</v>
      </c>
      <c r="U49" s="60">
        <f t="shared" si="17"/>
        <v>0</v>
      </c>
      <c r="V49" s="60">
        <f t="shared" si="17"/>
        <v>11.298076923076923</v>
      </c>
      <c r="W49" s="60">
        <f t="shared" si="17"/>
        <v>0</v>
      </c>
      <c r="X49" s="60">
        <f t="shared" si="17"/>
        <v>0</v>
      </c>
      <c r="Y49" s="60">
        <f t="shared" si="17"/>
        <v>0</v>
      </c>
      <c r="Z49" s="60">
        <f t="shared" si="17"/>
        <v>0</v>
      </c>
      <c r="AA49" s="60">
        <f t="shared" si="17"/>
        <v>0</v>
      </c>
      <c r="AB49" s="60">
        <f t="shared" si="17"/>
        <v>0.31695721077654515</v>
      </c>
      <c r="AC49" s="60">
        <f t="shared" si="17"/>
        <v>0</v>
      </c>
      <c r="AD49" s="60">
        <f t="shared" si="17"/>
        <v>0</v>
      </c>
      <c r="AE49" s="60">
        <f t="shared" si="17"/>
        <v>0</v>
      </c>
      <c r="AF49" s="60">
        <f t="shared" si="17"/>
        <v>0</v>
      </c>
    </row>
    <row r="50" spans="1:32" x14ac:dyDescent="0.3">
      <c r="A50" s="12"/>
      <c r="B50" s="12" t="s">
        <v>5</v>
      </c>
      <c r="C50" s="60">
        <f>(C23/C27)*100</f>
        <v>3.1055900621118013</v>
      </c>
      <c r="D50" s="60">
        <f>(D23/D27)*100</f>
        <v>3.0913978494623655</v>
      </c>
      <c r="E50" s="60">
        <f t="shared" ref="E50:AF50" si="18">(E23/E27)*100</f>
        <v>0.11361484567316796</v>
      </c>
      <c r="F50" s="60">
        <f t="shared" si="18"/>
        <v>3.3333333333333335</v>
      </c>
      <c r="G50" s="60">
        <f t="shared" si="18"/>
        <v>0</v>
      </c>
      <c r="H50" s="60">
        <f t="shared" si="18"/>
        <v>0.97670924117205116</v>
      </c>
      <c r="I50" s="60">
        <f t="shared" si="18"/>
        <v>3.7878787878787881</v>
      </c>
      <c r="J50" s="60">
        <f t="shared" si="18"/>
        <v>2.1929824561403506</v>
      </c>
      <c r="K50" s="60">
        <f t="shared" si="18"/>
        <v>8.5470085470085472E-2</v>
      </c>
      <c r="L50" s="60">
        <f t="shared" si="18"/>
        <v>3.1347962382445136</v>
      </c>
      <c r="M50" s="60">
        <f t="shared" si="18"/>
        <v>9.0334236675700091E-2</v>
      </c>
      <c r="N50" s="60">
        <f t="shared" si="18"/>
        <v>8.8339222614840993E-2</v>
      </c>
      <c r="O50" s="60">
        <f t="shared" si="18"/>
        <v>2.6026026026026026</v>
      </c>
      <c r="P50" s="60">
        <f t="shared" si="18"/>
        <v>3.2427695004382118</v>
      </c>
      <c r="Q50" s="60">
        <f t="shared" si="18"/>
        <v>5.0535678188801302E-2</v>
      </c>
      <c r="R50" s="60">
        <f t="shared" si="18"/>
        <v>6.3529411764705879</v>
      </c>
      <c r="S50" s="60">
        <f t="shared" si="18"/>
        <v>0.36832412523020258</v>
      </c>
      <c r="T50" s="60">
        <f t="shared" si="18"/>
        <v>0.12881064834693001</v>
      </c>
      <c r="U50" s="60">
        <f t="shared" si="18"/>
        <v>0.80213903743315518</v>
      </c>
      <c r="V50" s="60">
        <f t="shared" si="18"/>
        <v>5.2884615384615383</v>
      </c>
      <c r="W50" s="60">
        <f t="shared" si="18"/>
        <v>5.8224163027656484E-2</v>
      </c>
      <c r="X50" s="60">
        <f t="shared" si="18"/>
        <v>3.3333333333333335</v>
      </c>
      <c r="Y50" s="60">
        <f t="shared" si="18"/>
        <v>0.21505376344086022</v>
      </c>
      <c r="Z50" s="60">
        <f t="shared" si="18"/>
        <v>0.59113300492610843</v>
      </c>
      <c r="AA50" s="60">
        <f t="shared" si="18"/>
        <v>2.4861878453038675</v>
      </c>
      <c r="AB50" s="60">
        <f t="shared" si="18"/>
        <v>3.6450079239302693</v>
      </c>
      <c r="AC50" s="60">
        <f t="shared" si="18"/>
        <v>4.3431053203040179E-2</v>
      </c>
      <c r="AD50" s="60">
        <f t="shared" si="18"/>
        <v>5.225653206650831</v>
      </c>
      <c r="AE50" s="60">
        <f t="shared" si="18"/>
        <v>0.14316392269148173</v>
      </c>
      <c r="AF50" s="60">
        <f t="shared" si="18"/>
        <v>0.28943560057887119</v>
      </c>
    </row>
    <row r="51" spans="1:32" x14ac:dyDescent="0.3">
      <c r="A51" s="12"/>
      <c r="B51" s="12" t="s">
        <v>4</v>
      </c>
      <c r="C51" s="60">
        <f>(C24/C27)*100</f>
        <v>40.993788819875775</v>
      </c>
      <c r="D51" s="60">
        <f>(D24/D27)*100</f>
        <v>9.8118279569892461</v>
      </c>
      <c r="E51" s="60">
        <f t="shared" ref="E51:AF51" si="19">(E24/E27)*100</f>
        <v>3.294830524521871</v>
      </c>
      <c r="F51" s="60">
        <f t="shared" si="19"/>
        <v>5</v>
      </c>
      <c r="G51" s="60">
        <f t="shared" si="19"/>
        <v>24.150943396226417</v>
      </c>
      <c r="H51" s="60">
        <f t="shared" si="19"/>
        <v>2.1036814425244179</v>
      </c>
      <c r="I51" s="60">
        <f t="shared" si="19"/>
        <v>25.757575757575758</v>
      </c>
      <c r="J51" s="60">
        <f t="shared" si="19"/>
        <v>23.464912280701753</v>
      </c>
      <c r="K51" s="60">
        <f t="shared" si="19"/>
        <v>3.7321937321937324</v>
      </c>
      <c r="L51" s="60">
        <f t="shared" si="19"/>
        <v>2.1943573667711598</v>
      </c>
      <c r="M51" s="60">
        <f t="shared" si="19"/>
        <v>4.6070460704607044</v>
      </c>
      <c r="N51" s="60">
        <f t="shared" si="19"/>
        <v>1.4134275618374559</v>
      </c>
      <c r="O51" s="60">
        <f t="shared" si="19"/>
        <v>24.424424424424423</v>
      </c>
      <c r="P51" s="60">
        <f t="shared" si="19"/>
        <v>10.60473269062226</v>
      </c>
      <c r="Q51" s="60">
        <f t="shared" si="19"/>
        <v>1.9203557711744492</v>
      </c>
      <c r="R51" s="60">
        <f t="shared" si="19"/>
        <v>3.0588235294117649</v>
      </c>
      <c r="S51" s="60">
        <f t="shared" si="19"/>
        <v>9.5764272559852675</v>
      </c>
      <c r="T51" s="60">
        <f t="shared" si="19"/>
        <v>0.94461142121082009</v>
      </c>
      <c r="U51" s="60">
        <f t="shared" si="19"/>
        <v>26.737967914438503</v>
      </c>
      <c r="V51" s="60">
        <f t="shared" si="19"/>
        <v>21.634615384615387</v>
      </c>
      <c r="W51" s="60">
        <f t="shared" si="19"/>
        <v>2.8820960698689957</v>
      </c>
      <c r="X51" s="60">
        <f t="shared" si="19"/>
        <v>4</v>
      </c>
      <c r="Y51" s="60">
        <f t="shared" si="19"/>
        <v>13.763440860215054</v>
      </c>
      <c r="Z51" s="60">
        <f t="shared" si="19"/>
        <v>3.9408866995073892</v>
      </c>
      <c r="AA51" s="60">
        <f t="shared" si="19"/>
        <v>19.88950276243094</v>
      </c>
      <c r="AB51" s="60">
        <f t="shared" si="19"/>
        <v>8.082408874801903</v>
      </c>
      <c r="AC51" s="60">
        <f t="shared" si="19"/>
        <v>3.2790445168295332</v>
      </c>
      <c r="AD51" s="60">
        <f t="shared" si="19"/>
        <v>0.71258907363420432</v>
      </c>
      <c r="AE51" s="60">
        <f t="shared" si="19"/>
        <v>4.2949176807444527</v>
      </c>
      <c r="AF51" s="60">
        <f t="shared" si="19"/>
        <v>0.57887120115774238</v>
      </c>
    </row>
    <row r="52" spans="1:32" x14ac:dyDescent="0.3">
      <c r="A52" s="12"/>
      <c r="B52" s="12" t="s">
        <v>3</v>
      </c>
      <c r="C52" s="60">
        <f>(C25/C27)*100</f>
        <v>0</v>
      </c>
      <c r="D52" s="60">
        <f>(D25/D27)*100</f>
        <v>0</v>
      </c>
      <c r="E52" s="60">
        <f t="shared" ref="E52:AF52" si="20">(E25/E27)*100</f>
        <v>0</v>
      </c>
      <c r="F52" s="60">
        <f t="shared" si="20"/>
        <v>0</v>
      </c>
      <c r="G52" s="60">
        <f t="shared" si="20"/>
        <v>0</v>
      </c>
      <c r="H52" s="60">
        <f t="shared" si="20"/>
        <v>0.15026296018031557</v>
      </c>
      <c r="I52" s="60">
        <f t="shared" si="20"/>
        <v>0</v>
      </c>
      <c r="J52" s="60">
        <f t="shared" si="20"/>
        <v>0</v>
      </c>
      <c r="K52" s="60">
        <f t="shared" si="20"/>
        <v>0</v>
      </c>
      <c r="L52" s="60">
        <f t="shared" si="20"/>
        <v>0</v>
      </c>
      <c r="M52" s="60">
        <f t="shared" si="20"/>
        <v>0</v>
      </c>
      <c r="N52" s="60">
        <f t="shared" si="20"/>
        <v>0.26501766784452296</v>
      </c>
      <c r="O52" s="60">
        <f t="shared" si="20"/>
        <v>0</v>
      </c>
      <c r="P52" s="60">
        <f t="shared" si="20"/>
        <v>0</v>
      </c>
      <c r="Q52" s="60">
        <f t="shared" si="20"/>
        <v>0</v>
      </c>
      <c r="R52" s="60">
        <f t="shared" si="20"/>
        <v>0</v>
      </c>
      <c r="S52" s="60">
        <f t="shared" si="20"/>
        <v>0</v>
      </c>
      <c r="T52" s="60">
        <f t="shared" si="20"/>
        <v>0.38643194504079004</v>
      </c>
      <c r="U52" s="60">
        <f t="shared" si="20"/>
        <v>0</v>
      </c>
      <c r="V52" s="60">
        <f t="shared" si="20"/>
        <v>0</v>
      </c>
      <c r="W52" s="60">
        <f t="shared" si="20"/>
        <v>0</v>
      </c>
      <c r="X52" s="60">
        <f t="shared" si="20"/>
        <v>0</v>
      </c>
      <c r="Y52" s="60">
        <f t="shared" si="20"/>
        <v>0</v>
      </c>
      <c r="Z52" s="60">
        <f t="shared" si="20"/>
        <v>0.49261083743842365</v>
      </c>
      <c r="AA52" s="60">
        <f t="shared" si="20"/>
        <v>0</v>
      </c>
      <c r="AB52" s="60">
        <f t="shared" si="20"/>
        <v>0</v>
      </c>
      <c r="AC52" s="60">
        <f t="shared" si="20"/>
        <v>0</v>
      </c>
      <c r="AD52" s="60">
        <f t="shared" si="20"/>
        <v>0</v>
      </c>
      <c r="AE52" s="60">
        <f t="shared" si="20"/>
        <v>0</v>
      </c>
      <c r="AF52" s="60">
        <f t="shared" si="20"/>
        <v>0.21707670043415342</v>
      </c>
    </row>
    <row r="53" spans="1:32" x14ac:dyDescent="0.3">
      <c r="B53" s="12" t="s">
        <v>1</v>
      </c>
      <c r="C53" s="60">
        <f>(C26/C27)*100</f>
        <v>1.8633540372670807</v>
      </c>
      <c r="D53" s="60">
        <f>(D26/D27)*100</f>
        <v>3.4946236559139781</v>
      </c>
      <c r="E53" s="60">
        <f t="shared" ref="E53:AF53" si="21">(E26/E27)*100</f>
        <v>18.462412421889791</v>
      </c>
      <c r="F53" s="60">
        <f t="shared" si="21"/>
        <v>5</v>
      </c>
      <c r="G53" s="60">
        <f t="shared" si="21"/>
        <v>24.528301886792452</v>
      </c>
      <c r="H53" s="60">
        <f t="shared" si="21"/>
        <v>16.829451540195343</v>
      </c>
      <c r="I53" s="60">
        <f t="shared" si="21"/>
        <v>8.3333333333333321</v>
      </c>
      <c r="J53" s="60">
        <f t="shared" si="21"/>
        <v>4.3859649122807012</v>
      </c>
      <c r="K53" s="60">
        <f t="shared" si="21"/>
        <v>4.1880341880341874</v>
      </c>
      <c r="L53" s="60">
        <f t="shared" si="21"/>
        <v>14.106583072100312</v>
      </c>
      <c r="M53" s="60">
        <f t="shared" si="21"/>
        <v>73.261065943992776</v>
      </c>
      <c r="N53" s="60">
        <f t="shared" si="21"/>
        <v>21.201413427561839</v>
      </c>
      <c r="O53" s="60">
        <f t="shared" si="21"/>
        <v>1.4014014014014013</v>
      </c>
      <c r="P53" s="60">
        <f t="shared" si="21"/>
        <v>4.732690622261174</v>
      </c>
      <c r="Q53" s="60">
        <f t="shared" si="21"/>
        <v>3.4162118455629673</v>
      </c>
      <c r="R53" s="60">
        <f t="shared" si="21"/>
        <v>2.3529411764705883</v>
      </c>
      <c r="S53" s="60">
        <f t="shared" si="21"/>
        <v>35.543278084714544</v>
      </c>
      <c r="T53" s="60">
        <f t="shared" si="21"/>
        <v>44.267926148561614</v>
      </c>
      <c r="U53" s="60">
        <f t="shared" si="21"/>
        <v>0.53475935828876997</v>
      </c>
      <c r="V53" s="60">
        <f t="shared" si="21"/>
        <v>1.4423076923076923</v>
      </c>
      <c r="W53" s="60">
        <f t="shared" si="21"/>
        <v>2.2852983988355167</v>
      </c>
      <c r="X53" s="60">
        <f t="shared" si="21"/>
        <v>3.3333333333333335</v>
      </c>
      <c r="Y53" s="60">
        <f t="shared" si="21"/>
        <v>34.838709677419352</v>
      </c>
      <c r="Z53" s="60">
        <f t="shared" si="21"/>
        <v>29.55665024630542</v>
      </c>
      <c r="AA53" s="60">
        <f t="shared" si="21"/>
        <v>11.602209944751381</v>
      </c>
      <c r="AB53" s="60">
        <f t="shared" si="21"/>
        <v>6.1806656101426309</v>
      </c>
      <c r="AC53" s="60">
        <f t="shared" si="21"/>
        <v>5.3203040173724219</v>
      </c>
      <c r="AD53" s="60">
        <f t="shared" si="21"/>
        <v>15.439429928741092</v>
      </c>
      <c r="AE53" s="60">
        <f t="shared" si="21"/>
        <v>73.407301360057261</v>
      </c>
      <c r="AF53" s="60">
        <f t="shared" si="21"/>
        <v>18.089725036179448</v>
      </c>
    </row>
    <row r="54" spans="1:32" x14ac:dyDescent="0.3">
      <c r="B54" s="13" t="s">
        <v>0</v>
      </c>
      <c r="C54" s="5">
        <v>100</v>
      </c>
      <c r="D54" s="5">
        <v>100</v>
      </c>
      <c r="E54" s="5">
        <v>100.00000000000001</v>
      </c>
      <c r="F54" s="5">
        <v>99.999999999999986</v>
      </c>
      <c r="G54" s="5">
        <v>100</v>
      </c>
      <c r="H54" s="5">
        <v>100</v>
      </c>
      <c r="I54" s="5">
        <v>100</v>
      </c>
      <c r="J54" s="5">
        <v>100.00000000000001</v>
      </c>
      <c r="K54" s="5">
        <v>99.999999999999986</v>
      </c>
      <c r="L54" s="5">
        <v>100.00000000000001</v>
      </c>
      <c r="M54" s="5">
        <v>100</v>
      </c>
      <c r="N54" s="5">
        <v>100</v>
      </c>
      <c r="O54" s="5">
        <v>100.00000000000003</v>
      </c>
      <c r="P54" s="5">
        <v>100</v>
      </c>
      <c r="Q54" s="5">
        <v>99.999999999999986</v>
      </c>
      <c r="R54" s="5">
        <v>99.999999999999986</v>
      </c>
      <c r="S54" s="5">
        <v>100</v>
      </c>
      <c r="T54" s="5">
        <v>100</v>
      </c>
      <c r="U54" s="5">
        <v>100.00000000000001</v>
      </c>
      <c r="V54" s="5">
        <v>99.999999999999986</v>
      </c>
      <c r="W54" s="5">
        <v>99.999999999999986</v>
      </c>
      <c r="X54" s="5">
        <v>100</v>
      </c>
      <c r="Y54" s="5">
        <v>100</v>
      </c>
      <c r="Z54" s="5">
        <v>100.00000000000003</v>
      </c>
      <c r="AA54" s="5">
        <v>100.00000000000001</v>
      </c>
      <c r="AB54" s="5">
        <v>99.999999999999957</v>
      </c>
      <c r="AC54" s="5">
        <v>100.00000000000003</v>
      </c>
      <c r="AD54" s="5">
        <v>99.999999999999972</v>
      </c>
      <c r="AE54" s="5">
        <v>100.00000000000001</v>
      </c>
      <c r="AF54" s="5">
        <v>100.00000000000003</v>
      </c>
    </row>
  </sheetData>
  <mergeCells count="10">
    <mergeCell ref="C30:H31"/>
    <mergeCell ref="I30:N31"/>
    <mergeCell ref="O30:T31"/>
    <mergeCell ref="U30:Z31"/>
    <mergeCell ref="AA30:AF31"/>
    <mergeCell ref="C2:H3"/>
    <mergeCell ref="I2:N3"/>
    <mergeCell ref="O2:T3"/>
    <mergeCell ref="U2:Z3"/>
    <mergeCell ref="AA2:A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workbookViewId="0"/>
  </sheetViews>
  <sheetFormatPr baseColWidth="10" defaultRowHeight="14.4" x14ac:dyDescent="0.3"/>
  <cols>
    <col min="1" max="1" width="11.5546875" style="6"/>
    <col min="2" max="2" width="18.44140625" style="6" bestFit="1" customWidth="1"/>
    <col min="3" max="22" width="11.5546875" style="36"/>
    <col min="23" max="28" width="11.5546875" style="6"/>
  </cols>
  <sheetData>
    <row r="1" spans="2:22" ht="13.2" customHeight="1" x14ac:dyDescent="0.3"/>
    <row r="2" spans="2:22" ht="13.8" customHeight="1" x14ac:dyDescent="0.3">
      <c r="B2" s="7"/>
      <c r="C2" s="45" t="s">
        <v>122</v>
      </c>
      <c r="D2" s="46"/>
      <c r="E2" s="46"/>
      <c r="F2" s="47"/>
      <c r="G2" s="48" t="s">
        <v>118</v>
      </c>
      <c r="H2" s="49"/>
      <c r="I2" s="49"/>
      <c r="J2" s="50"/>
      <c r="K2" s="51" t="s">
        <v>119</v>
      </c>
      <c r="L2" s="52"/>
      <c r="M2" s="52"/>
      <c r="N2" s="53"/>
      <c r="O2" s="54" t="s">
        <v>127</v>
      </c>
      <c r="P2" s="55"/>
      <c r="Q2" s="55"/>
      <c r="R2" s="56"/>
      <c r="S2" s="57" t="s">
        <v>128</v>
      </c>
      <c r="T2" s="58"/>
      <c r="U2" s="58"/>
      <c r="V2" s="59"/>
    </row>
    <row r="3" spans="2:22" x14ac:dyDescent="0.3">
      <c r="B3" s="8" t="s">
        <v>30</v>
      </c>
      <c r="C3" s="40" t="s">
        <v>46</v>
      </c>
      <c r="D3" s="40" t="s">
        <v>47</v>
      </c>
      <c r="E3" s="40" t="s">
        <v>48</v>
      </c>
      <c r="F3" s="40" t="s">
        <v>49</v>
      </c>
      <c r="G3" s="40" t="s">
        <v>46</v>
      </c>
      <c r="H3" s="40" t="s">
        <v>47</v>
      </c>
      <c r="I3" s="40" t="s">
        <v>48</v>
      </c>
      <c r="J3" s="40" t="s">
        <v>49</v>
      </c>
      <c r="K3" s="40" t="s">
        <v>46</v>
      </c>
      <c r="L3" s="40" t="s">
        <v>47</v>
      </c>
      <c r="M3" s="40" t="s">
        <v>48</v>
      </c>
      <c r="N3" s="40" t="s">
        <v>49</v>
      </c>
      <c r="O3" s="40" t="s">
        <v>46</v>
      </c>
      <c r="P3" s="40" t="s">
        <v>47</v>
      </c>
      <c r="Q3" s="40" t="s">
        <v>48</v>
      </c>
      <c r="R3" s="40" t="s">
        <v>49</v>
      </c>
      <c r="S3" s="40" t="s">
        <v>46</v>
      </c>
      <c r="T3" s="40" t="s">
        <v>47</v>
      </c>
      <c r="U3" s="40" t="s">
        <v>48</v>
      </c>
      <c r="V3" s="40" t="s">
        <v>49</v>
      </c>
    </row>
    <row r="4" spans="2:22" x14ac:dyDescent="0.3">
      <c r="B4" s="2" t="s">
        <v>25</v>
      </c>
      <c r="C4" s="15">
        <v>6</v>
      </c>
      <c r="D4" s="15">
        <v>0</v>
      </c>
      <c r="E4" s="15">
        <v>0</v>
      </c>
      <c r="F4" s="26">
        <v>0</v>
      </c>
      <c r="G4" s="15">
        <v>3</v>
      </c>
      <c r="H4" s="15">
        <v>0</v>
      </c>
      <c r="I4" s="26">
        <v>0</v>
      </c>
      <c r="J4" s="26">
        <v>0</v>
      </c>
      <c r="K4" s="15">
        <v>4</v>
      </c>
      <c r="L4" s="15">
        <v>0</v>
      </c>
      <c r="M4" s="15">
        <v>0</v>
      </c>
      <c r="N4" s="26">
        <v>0</v>
      </c>
      <c r="O4" s="15">
        <v>2</v>
      </c>
      <c r="P4" s="15">
        <v>0</v>
      </c>
      <c r="Q4" s="15">
        <v>0</v>
      </c>
      <c r="R4" s="26">
        <v>0</v>
      </c>
      <c r="S4" s="15">
        <v>12</v>
      </c>
      <c r="T4" s="15">
        <v>0</v>
      </c>
      <c r="U4" s="15">
        <v>0</v>
      </c>
      <c r="V4" s="26">
        <v>0</v>
      </c>
    </row>
    <row r="5" spans="2:22" s="6" customFormat="1" x14ac:dyDescent="0.3">
      <c r="B5" s="2" t="s">
        <v>24</v>
      </c>
      <c r="C5" s="15">
        <v>4</v>
      </c>
      <c r="D5" s="15">
        <v>4</v>
      </c>
      <c r="E5" s="15">
        <v>24</v>
      </c>
      <c r="F5" s="26">
        <v>20</v>
      </c>
      <c r="G5" s="15">
        <v>4</v>
      </c>
      <c r="H5" s="15">
        <v>8</v>
      </c>
      <c r="I5" s="26">
        <v>17</v>
      </c>
      <c r="J5" s="26">
        <v>32</v>
      </c>
      <c r="K5" s="15">
        <v>0</v>
      </c>
      <c r="L5" s="15">
        <v>0</v>
      </c>
      <c r="M5" s="15">
        <v>0</v>
      </c>
      <c r="N5" s="26">
        <v>24</v>
      </c>
      <c r="O5" s="15">
        <v>0</v>
      </c>
      <c r="P5" s="15">
        <v>0</v>
      </c>
      <c r="Q5" s="15">
        <v>12</v>
      </c>
      <c r="R5" s="26">
        <v>4</v>
      </c>
      <c r="S5" s="15">
        <v>12</v>
      </c>
      <c r="T5" s="15">
        <v>20</v>
      </c>
      <c r="U5" s="15">
        <v>28</v>
      </c>
      <c r="V5" s="26">
        <v>40</v>
      </c>
    </row>
    <row r="6" spans="2:22" x14ac:dyDescent="0.3">
      <c r="B6" s="2" t="s">
        <v>21</v>
      </c>
      <c r="C6" s="15">
        <v>0</v>
      </c>
      <c r="D6" s="15">
        <v>0</v>
      </c>
      <c r="E6" s="15">
        <v>2</v>
      </c>
      <c r="F6" s="26">
        <v>0</v>
      </c>
      <c r="G6" s="15">
        <v>0</v>
      </c>
      <c r="H6" s="15">
        <v>0</v>
      </c>
      <c r="I6" s="26">
        <v>0</v>
      </c>
      <c r="J6" s="26">
        <v>0</v>
      </c>
      <c r="K6" s="15">
        <v>0</v>
      </c>
      <c r="L6" s="15">
        <v>0</v>
      </c>
      <c r="M6" s="15">
        <v>0</v>
      </c>
      <c r="N6" s="26">
        <v>4</v>
      </c>
      <c r="O6" s="15">
        <v>0</v>
      </c>
      <c r="P6" s="15">
        <v>0</v>
      </c>
      <c r="Q6" s="15">
        <v>1</v>
      </c>
      <c r="R6" s="26">
        <v>1</v>
      </c>
      <c r="S6" s="15">
        <v>0</v>
      </c>
      <c r="T6" s="15">
        <v>0</v>
      </c>
      <c r="U6" s="15">
        <v>1</v>
      </c>
      <c r="V6" s="26">
        <v>0</v>
      </c>
    </row>
    <row r="7" spans="2:22" s="6" customFormat="1" x14ac:dyDescent="0.3">
      <c r="B7" s="2" t="s">
        <v>20</v>
      </c>
      <c r="C7" s="15">
        <v>0</v>
      </c>
      <c r="D7" s="15">
        <v>0</v>
      </c>
      <c r="E7" s="15">
        <v>18</v>
      </c>
      <c r="F7" s="26">
        <v>0</v>
      </c>
      <c r="G7" s="15">
        <v>0</v>
      </c>
      <c r="H7" s="15">
        <v>0</v>
      </c>
      <c r="I7" s="26">
        <v>11</v>
      </c>
      <c r="J7" s="26">
        <v>0</v>
      </c>
      <c r="K7" s="15">
        <v>0</v>
      </c>
      <c r="L7" s="15">
        <v>0</v>
      </c>
      <c r="M7" s="15">
        <v>29</v>
      </c>
      <c r="N7" s="26">
        <v>6</v>
      </c>
      <c r="O7" s="15">
        <v>0</v>
      </c>
      <c r="P7" s="15">
        <v>0</v>
      </c>
      <c r="Q7" s="15">
        <v>22</v>
      </c>
      <c r="R7" s="26">
        <v>0</v>
      </c>
      <c r="S7" s="15">
        <v>0</v>
      </c>
      <c r="T7" s="15">
        <v>0</v>
      </c>
      <c r="U7" s="15">
        <v>18</v>
      </c>
      <c r="V7" s="26">
        <v>0</v>
      </c>
    </row>
    <row r="8" spans="2:22" s="6" customFormat="1" x14ac:dyDescent="0.3">
      <c r="B8" s="2" t="s">
        <v>19</v>
      </c>
      <c r="C8" s="15">
        <v>10</v>
      </c>
      <c r="D8" s="15">
        <v>0</v>
      </c>
      <c r="E8" s="15">
        <v>16</v>
      </c>
      <c r="F8" s="26">
        <v>0</v>
      </c>
      <c r="G8" s="15">
        <v>14</v>
      </c>
      <c r="H8" s="15">
        <v>4</v>
      </c>
      <c r="I8" s="26">
        <v>0</v>
      </c>
      <c r="J8" s="26">
        <v>1</v>
      </c>
      <c r="K8" s="15">
        <v>65</v>
      </c>
      <c r="L8" s="15">
        <v>48</v>
      </c>
      <c r="M8" s="15">
        <v>0</v>
      </c>
      <c r="N8" s="26">
        <v>0</v>
      </c>
      <c r="O8" s="15">
        <v>19</v>
      </c>
      <c r="P8" s="15">
        <v>16</v>
      </c>
      <c r="Q8" s="15">
        <v>16</v>
      </c>
      <c r="R8" s="26">
        <v>10</v>
      </c>
      <c r="S8" s="15">
        <v>59</v>
      </c>
      <c r="T8" s="15">
        <v>8</v>
      </c>
      <c r="U8" s="15">
        <v>8</v>
      </c>
      <c r="V8" s="26">
        <v>2</v>
      </c>
    </row>
    <row r="9" spans="2:22" x14ac:dyDescent="0.3">
      <c r="B9" s="2" t="s">
        <v>18</v>
      </c>
      <c r="C9" s="15">
        <v>0</v>
      </c>
      <c r="D9" s="15">
        <v>0</v>
      </c>
      <c r="E9" s="15">
        <v>2</v>
      </c>
      <c r="F9" s="26">
        <v>0</v>
      </c>
      <c r="G9" s="15">
        <v>0</v>
      </c>
      <c r="H9" s="15">
        <v>0</v>
      </c>
      <c r="I9" s="26">
        <v>0</v>
      </c>
      <c r="J9" s="26">
        <v>0</v>
      </c>
      <c r="K9" s="15">
        <v>0</v>
      </c>
      <c r="L9" s="15">
        <v>0</v>
      </c>
      <c r="M9" s="15">
        <v>24</v>
      </c>
      <c r="N9" s="26">
        <v>0</v>
      </c>
      <c r="O9" s="15">
        <v>0</v>
      </c>
      <c r="P9" s="15">
        <v>0</v>
      </c>
      <c r="Q9" s="15">
        <v>0</v>
      </c>
      <c r="R9" s="26">
        <v>0</v>
      </c>
      <c r="S9" s="15">
        <v>0</v>
      </c>
      <c r="T9" s="15">
        <v>0</v>
      </c>
      <c r="U9" s="15">
        <v>0</v>
      </c>
      <c r="V9" s="26">
        <v>2</v>
      </c>
    </row>
    <row r="10" spans="2:22" x14ac:dyDescent="0.3">
      <c r="B10" s="2" t="s">
        <v>17</v>
      </c>
      <c r="C10" s="15">
        <v>0</v>
      </c>
      <c r="D10" s="15">
        <v>0</v>
      </c>
      <c r="E10" s="15">
        <v>16</v>
      </c>
      <c r="F10" s="26">
        <v>0</v>
      </c>
      <c r="G10" s="15">
        <v>0</v>
      </c>
      <c r="H10" s="15">
        <v>0</v>
      </c>
      <c r="I10" s="26">
        <v>24</v>
      </c>
      <c r="J10" s="26">
        <v>0</v>
      </c>
      <c r="K10" s="15">
        <v>0</v>
      </c>
      <c r="L10" s="15">
        <v>0</v>
      </c>
      <c r="M10" s="15">
        <v>44</v>
      </c>
      <c r="N10" s="26">
        <v>0</v>
      </c>
      <c r="O10" s="15">
        <v>0</v>
      </c>
      <c r="P10" s="15">
        <v>0</v>
      </c>
      <c r="Q10" s="15">
        <v>20</v>
      </c>
      <c r="R10" s="26">
        <v>1</v>
      </c>
      <c r="S10" s="15">
        <v>0</v>
      </c>
      <c r="T10" s="15">
        <v>0</v>
      </c>
      <c r="U10" s="15">
        <v>20</v>
      </c>
      <c r="V10" s="26">
        <v>1</v>
      </c>
    </row>
    <row r="11" spans="2:22" x14ac:dyDescent="0.3">
      <c r="B11" s="2" t="s">
        <v>16</v>
      </c>
      <c r="C11" s="15">
        <v>0</v>
      </c>
      <c r="D11" s="15">
        <v>0</v>
      </c>
      <c r="E11" s="15">
        <v>4</v>
      </c>
      <c r="F11" s="26">
        <v>0</v>
      </c>
      <c r="G11" s="15">
        <v>0</v>
      </c>
      <c r="H11" s="15">
        <v>0</v>
      </c>
      <c r="I11" s="26">
        <v>6</v>
      </c>
      <c r="J11" s="26">
        <v>0</v>
      </c>
      <c r="K11" s="15">
        <v>0</v>
      </c>
      <c r="L11" s="15">
        <v>0</v>
      </c>
      <c r="M11" s="15">
        <v>8</v>
      </c>
      <c r="N11" s="26">
        <v>0</v>
      </c>
      <c r="O11" s="15">
        <v>0</v>
      </c>
      <c r="P11" s="15">
        <v>0</v>
      </c>
      <c r="Q11" s="15">
        <v>5</v>
      </c>
      <c r="R11" s="26">
        <v>0</v>
      </c>
      <c r="S11" s="15">
        <v>0</v>
      </c>
      <c r="T11" s="15">
        <v>0</v>
      </c>
      <c r="U11" s="15">
        <v>6</v>
      </c>
      <c r="V11" s="26">
        <v>0</v>
      </c>
    </row>
    <row r="12" spans="2:22" x14ac:dyDescent="0.3">
      <c r="B12" s="2" t="s">
        <v>15</v>
      </c>
      <c r="C12" s="15">
        <v>0</v>
      </c>
      <c r="D12" s="15">
        <v>0</v>
      </c>
      <c r="E12" s="15">
        <v>0</v>
      </c>
      <c r="F12" s="26">
        <v>0</v>
      </c>
      <c r="G12" s="15">
        <v>0</v>
      </c>
      <c r="H12" s="15">
        <v>0</v>
      </c>
      <c r="I12" s="26">
        <v>0</v>
      </c>
      <c r="J12" s="26">
        <v>0</v>
      </c>
      <c r="K12" s="15">
        <v>0</v>
      </c>
      <c r="L12" s="15">
        <v>0</v>
      </c>
      <c r="M12" s="15">
        <v>4</v>
      </c>
      <c r="N12" s="26">
        <v>5</v>
      </c>
      <c r="O12" s="15">
        <v>0</v>
      </c>
      <c r="P12" s="15">
        <v>0</v>
      </c>
      <c r="Q12" s="15">
        <v>0</v>
      </c>
      <c r="R12" s="26">
        <v>1</v>
      </c>
      <c r="S12" s="15">
        <v>0</v>
      </c>
      <c r="T12" s="15">
        <v>0</v>
      </c>
      <c r="U12" s="15">
        <v>0</v>
      </c>
      <c r="V12" s="26">
        <v>0</v>
      </c>
    </row>
    <row r="13" spans="2:22" x14ac:dyDescent="0.3">
      <c r="B13" s="2" t="s">
        <v>12</v>
      </c>
      <c r="C13" s="15">
        <v>0</v>
      </c>
      <c r="D13" s="15">
        <v>0</v>
      </c>
      <c r="E13" s="15">
        <v>2</v>
      </c>
      <c r="F13" s="26">
        <v>0</v>
      </c>
      <c r="G13" s="15">
        <v>1</v>
      </c>
      <c r="H13" s="15">
        <v>0</v>
      </c>
      <c r="I13" s="26">
        <v>2</v>
      </c>
      <c r="J13" s="26">
        <v>0</v>
      </c>
      <c r="K13" s="15">
        <v>2</v>
      </c>
      <c r="L13" s="15">
        <v>0</v>
      </c>
      <c r="M13" s="15">
        <v>4</v>
      </c>
      <c r="N13" s="26">
        <v>0</v>
      </c>
      <c r="O13" s="15">
        <v>1</v>
      </c>
      <c r="P13" s="15">
        <v>0</v>
      </c>
      <c r="Q13" s="15">
        <v>5</v>
      </c>
      <c r="R13" s="26">
        <v>0</v>
      </c>
      <c r="S13" s="15">
        <v>1</v>
      </c>
      <c r="T13" s="15">
        <v>0</v>
      </c>
      <c r="U13" s="15">
        <v>1</v>
      </c>
      <c r="V13" s="26">
        <v>0</v>
      </c>
    </row>
    <row r="14" spans="2:22" x14ac:dyDescent="0.3">
      <c r="B14" s="2" t="s">
        <v>11</v>
      </c>
      <c r="C14" s="15">
        <v>0</v>
      </c>
      <c r="D14" s="15">
        <v>2</v>
      </c>
      <c r="E14" s="15">
        <v>200</v>
      </c>
      <c r="F14" s="26">
        <v>8</v>
      </c>
      <c r="G14" s="15">
        <v>0</v>
      </c>
      <c r="H14" s="15">
        <v>2</v>
      </c>
      <c r="I14" s="26">
        <v>42</v>
      </c>
      <c r="J14" s="26">
        <v>19</v>
      </c>
      <c r="K14" s="15">
        <v>0</v>
      </c>
      <c r="L14" s="15">
        <v>20</v>
      </c>
      <c r="M14" s="15">
        <v>316</v>
      </c>
      <c r="N14" s="26">
        <v>62</v>
      </c>
      <c r="O14" s="15">
        <v>0</v>
      </c>
      <c r="P14" s="15">
        <v>17</v>
      </c>
      <c r="Q14" s="15">
        <v>41</v>
      </c>
      <c r="R14" s="26">
        <v>22</v>
      </c>
      <c r="S14" s="15">
        <v>0</v>
      </c>
      <c r="T14" s="15">
        <v>6</v>
      </c>
      <c r="U14" s="15">
        <v>260</v>
      </c>
      <c r="V14" s="26">
        <v>57</v>
      </c>
    </row>
    <row r="15" spans="2:22" s="6" customFormat="1" x14ac:dyDescent="0.3">
      <c r="B15" s="2" t="s">
        <v>10</v>
      </c>
      <c r="C15" s="15">
        <v>3</v>
      </c>
      <c r="D15" s="15">
        <v>2</v>
      </c>
      <c r="E15" s="15">
        <v>80</v>
      </c>
      <c r="F15" s="26">
        <v>2</v>
      </c>
      <c r="G15" s="15">
        <v>0</v>
      </c>
      <c r="H15" s="15">
        <v>5</v>
      </c>
      <c r="I15" s="26">
        <v>40</v>
      </c>
      <c r="J15" s="26">
        <v>10</v>
      </c>
      <c r="K15" s="15">
        <v>3</v>
      </c>
      <c r="L15" s="15">
        <v>17</v>
      </c>
      <c r="M15" s="15">
        <v>68</v>
      </c>
      <c r="N15" s="26">
        <v>17</v>
      </c>
      <c r="O15" s="15">
        <v>0</v>
      </c>
      <c r="P15" s="15">
        <v>3</v>
      </c>
      <c r="Q15" s="15">
        <v>35</v>
      </c>
      <c r="R15" s="26">
        <v>10</v>
      </c>
      <c r="S15" s="15">
        <v>14</v>
      </c>
      <c r="T15" s="15">
        <v>22</v>
      </c>
      <c r="U15" s="15">
        <v>106</v>
      </c>
      <c r="V15" s="26">
        <v>24</v>
      </c>
    </row>
    <row r="16" spans="2:22" x14ac:dyDescent="0.3">
      <c r="B16" s="2" t="s">
        <v>9</v>
      </c>
      <c r="C16" s="15">
        <v>3</v>
      </c>
      <c r="D16" s="15">
        <v>0</v>
      </c>
      <c r="E16" s="15">
        <v>15</v>
      </c>
      <c r="F16" s="26">
        <v>0</v>
      </c>
      <c r="G16" s="15">
        <v>0</v>
      </c>
      <c r="H16" s="15">
        <v>0</v>
      </c>
      <c r="I16" s="26">
        <v>0</v>
      </c>
      <c r="J16" s="26">
        <v>22</v>
      </c>
      <c r="K16" s="15">
        <v>22</v>
      </c>
      <c r="L16" s="15">
        <v>3</v>
      </c>
      <c r="M16" s="15">
        <v>13</v>
      </c>
      <c r="N16" s="26">
        <v>23</v>
      </c>
      <c r="O16" s="15">
        <v>3</v>
      </c>
      <c r="P16" s="15">
        <v>0</v>
      </c>
      <c r="Q16" s="15">
        <v>0</v>
      </c>
      <c r="R16" s="26">
        <v>0</v>
      </c>
      <c r="S16" s="15">
        <v>11</v>
      </c>
      <c r="T16" s="15">
        <v>3</v>
      </c>
      <c r="U16" s="15">
        <v>12</v>
      </c>
      <c r="V16" s="26">
        <v>13</v>
      </c>
    </row>
    <row r="17" spans="1:22" x14ac:dyDescent="0.3">
      <c r="B17" s="2" t="s">
        <v>8</v>
      </c>
      <c r="C17" s="15">
        <v>3</v>
      </c>
      <c r="D17" s="15">
        <v>0</v>
      </c>
      <c r="E17" s="15">
        <v>0</v>
      </c>
      <c r="F17" s="26">
        <v>0</v>
      </c>
      <c r="G17" s="15">
        <v>7</v>
      </c>
      <c r="H17" s="15">
        <v>0</v>
      </c>
      <c r="I17" s="26">
        <v>0</v>
      </c>
      <c r="J17" s="26">
        <v>0</v>
      </c>
      <c r="K17" s="15">
        <v>2</v>
      </c>
      <c r="L17" s="15">
        <v>2</v>
      </c>
      <c r="M17" s="15">
        <v>0</v>
      </c>
      <c r="N17" s="26">
        <v>0</v>
      </c>
      <c r="O17" s="15">
        <v>2</v>
      </c>
      <c r="P17" s="15">
        <v>0</v>
      </c>
      <c r="Q17" s="15">
        <v>0</v>
      </c>
      <c r="R17" s="26">
        <v>0</v>
      </c>
      <c r="S17" s="15">
        <v>0</v>
      </c>
      <c r="T17" s="15">
        <v>2</v>
      </c>
      <c r="U17" s="15">
        <v>0</v>
      </c>
      <c r="V17" s="26">
        <v>0</v>
      </c>
    </row>
    <row r="18" spans="1:22" x14ac:dyDescent="0.3">
      <c r="B18" s="2" t="s">
        <v>7</v>
      </c>
      <c r="C18" s="15">
        <v>0</v>
      </c>
      <c r="D18" s="15">
        <v>0</v>
      </c>
      <c r="E18" s="15">
        <v>0</v>
      </c>
      <c r="F18" s="26">
        <v>0</v>
      </c>
      <c r="G18" s="15">
        <v>0</v>
      </c>
      <c r="H18" s="15">
        <v>0</v>
      </c>
      <c r="I18" s="26">
        <v>0</v>
      </c>
      <c r="J18" s="26">
        <v>0</v>
      </c>
      <c r="K18" s="15">
        <v>0</v>
      </c>
      <c r="L18" s="15">
        <v>0</v>
      </c>
      <c r="M18" s="15">
        <v>4</v>
      </c>
      <c r="N18" s="26">
        <v>0</v>
      </c>
      <c r="O18" s="15">
        <v>0</v>
      </c>
      <c r="P18" s="15">
        <v>0</v>
      </c>
      <c r="Q18" s="15">
        <v>0</v>
      </c>
      <c r="R18" s="26">
        <v>0</v>
      </c>
      <c r="S18" s="15">
        <v>0</v>
      </c>
      <c r="T18" s="15">
        <v>0</v>
      </c>
      <c r="U18" s="15">
        <v>0</v>
      </c>
      <c r="V18" s="26">
        <v>0</v>
      </c>
    </row>
    <row r="19" spans="1:22" s="6" customFormat="1" x14ac:dyDescent="0.3">
      <c r="B19" s="2" t="s">
        <v>5</v>
      </c>
      <c r="C19" s="15">
        <v>4</v>
      </c>
      <c r="D19" s="15">
        <v>0</v>
      </c>
      <c r="E19" s="15">
        <v>5</v>
      </c>
      <c r="F19" s="26">
        <v>0</v>
      </c>
      <c r="G19" s="15">
        <v>0</v>
      </c>
      <c r="H19" s="15">
        <v>0</v>
      </c>
      <c r="I19" s="26">
        <v>1</v>
      </c>
      <c r="J19" s="26">
        <v>0</v>
      </c>
      <c r="K19" s="15">
        <v>24</v>
      </c>
      <c r="L19" s="15">
        <v>3</v>
      </c>
      <c r="M19" s="15">
        <v>1</v>
      </c>
      <c r="N19" s="26">
        <v>0</v>
      </c>
      <c r="O19" s="15">
        <v>1</v>
      </c>
      <c r="P19" s="15">
        <v>1</v>
      </c>
      <c r="Q19" s="15">
        <v>4</v>
      </c>
      <c r="R19" s="26">
        <v>1</v>
      </c>
      <c r="S19" s="15">
        <v>16</v>
      </c>
      <c r="T19" s="15">
        <v>1</v>
      </c>
      <c r="U19" s="15">
        <v>0</v>
      </c>
      <c r="V19" s="26">
        <v>1</v>
      </c>
    </row>
    <row r="20" spans="1:22" s="6" customFormat="1" x14ac:dyDescent="0.3">
      <c r="B20" s="2" t="s">
        <v>4</v>
      </c>
      <c r="C20" s="15">
        <v>7</v>
      </c>
      <c r="D20" s="15">
        <v>48</v>
      </c>
      <c r="E20" s="15">
        <v>44</v>
      </c>
      <c r="F20" s="26">
        <v>4</v>
      </c>
      <c r="G20" s="15">
        <v>10</v>
      </c>
      <c r="H20" s="15">
        <v>33</v>
      </c>
      <c r="I20" s="26">
        <v>24</v>
      </c>
      <c r="J20" s="26">
        <v>0</v>
      </c>
      <c r="K20" s="15">
        <v>24</v>
      </c>
      <c r="L20" s="15">
        <v>124</v>
      </c>
      <c r="M20" s="15">
        <v>44</v>
      </c>
      <c r="N20" s="26">
        <v>8</v>
      </c>
      <c r="O20" s="15">
        <v>8</v>
      </c>
      <c r="P20" s="15">
        <v>68</v>
      </c>
      <c r="Q20" s="15">
        <v>72</v>
      </c>
      <c r="R20" s="26">
        <v>0</v>
      </c>
      <c r="S20" s="15">
        <v>3</v>
      </c>
      <c r="T20" s="15">
        <v>86</v>
      </c>
      <c r="U20" s="15">
        <v>8</v>
      </c>
      <c r="V20" s="26">
        <v>0</v>
      </c>
    </row>
    <row r="21" spans="1:22" x14ac:dyDescent="0.3">
      <c r="B21" s="2" t="s">
        <v>1</v>
      </c>
      <c r="C21" s="15">
        <v>0</v>
      </c>
      <c r="D21" s="15">
        <v>6</v>
      </c>
      <c r="E21" s="15">
        <v>40</v>
      </c>
      <c r="F21" s="26">
        <v>9</v>
      </c>
      <c r="G21" s="15">
        <v>0</v>
      </c>
      <c r="H21" s="15">
        <v>21</v>
      </c>
      <c r="I21" s="26">
        <v>25</v>
      </c>
      <c r="J21" s="26">
        <v>8</v>
      </c>
      <c r="K21" s="15">
        <v>0</v>
      </c>
      <c r="L21" s="15">
        <v>28</v>
      </c>
      <c r="M21" s="15">
        <v>93</v>
      </c>
      <c r="N21" s="26">
        <v>20</v>
      </c>
      <c r="O21" s="15">
        <v>0</v>
      </c>
      <c r="P21" s="15">
        <v>4</v>
      </c>
      <c r="Q21" s="15">
        <v>11</v>
      </c>
      <c r="R21" s="26">
        <v>7</v>
      </c>
      <c r="S21" s="15">
        <v>12</v>
      </c>
      <c r="T21" s="15">
        <v>84</v>
      </c>
      <c r="U21" s="15">
        <v>63</v>
      </c>
      <c r="V21" s="26">
        <v>83</v>
      </c>
    </row>
    <row r="22" spans="1:22" x14ac:dyDescent="0.3">
      <c r="B22" s="9" t="s">
        <v>0</v>
      </c>
      <c r="C22" s="5">
        <v>66</v>
      </c>
      <c r="D22" s="5">
        <v>97</v>
      </c>
      <c r="E22" s="5">
        <v>545</v>
      </c>
      <c r="F22" s="92">
        <v>60</v>
      </c>
      <c r="G22" s="5">
        <v>42</v>
      </c>
      <c r="H22" s="5">
        <v>92</v>
      </c>
      <c r="I22" s="5">
        <v>304</v>
      </c>
      <c r="J22" s="92">
        <v>118</v>
      </c>
      <c r="K22" s="5">
        <v>170</v>
      </c>
      <c r="L22" s="5">
        <v>296</v>
      </c>
      <c r="M22" s="5">
        <v>772</v>
      </c>
      <c r="N22" s="92">
        <v>229</v>
      </c>
      <c r="O22" s="5">
        <v>41</v>
      </c>
      <c r="P22" s="5">
        <v>150</v>
      </c>
      <c r="Q22" s="5">
        <v>369</v>
      </c>
      <c r="R22" s="92">
        <v>88</v>
      </c>
      <c r="S22" s="5">
        <v>147</v>
      </c>
      <c r="T22" s="5">
        <v>285</v>
      </c>
      <c r="U22" s="5">
        <v>612</v>
      </c>
      <c r="V22" s="92">
        <v>259</v>
      </c>
    </row>
    <row r="25" spans="1:22" x14ac:dyDescent="0.3">
      <c r="C25" s="61" t="s">
        <v>122</v>
      </c>
      <c r="D25" s="62"/>
      <c r="E25" s="62"/>
      <c r="F25" s="63"/>
      <c r="G25" s="64" t="s">
        <v>118</v>
      </c>
      <c r="H25" s="65"/>
      <c r="I25" s="65"/>
      <c r="J25" s="66"/>
      <c r="K25" s="67" t="s">
        <v>124</v>
      </c>
      <c r="L25" s="68"/>
      <c r="M25" s="68"/>
      <c r="N25" s="69"/>
      <c r="O25" s="93" t="s">
        <v>127</v>
      </c>
      <c r="P25" s="94"/>
      <c r="Q25" s="94"/>
      <c r="R25" s="95"/>
      <c r="S25" s="73" t="s">
        <v>121</v>
      </c>
      <c r="T25" s="74"/>
      <c r="U25" s="74"/>
      <c r="V25" s="75"/>
    </row>
    <row r="26" spans="1:22" x14ac:dyDescent="0.3">
      <c r="B26" s="7"/>
      <c r="C26" s="96"/>
      <c r="D26" s="97"/>
      <c r="E26" s="97"/>
      <c r="F26" s="98"/>
      <c r="G26" s="99"/>
      <c r="H26" s="100"/>
      <c r="I26" s="100"/>
      <c r="J26" s="101"/>
      <c r="K26" s="82"/>
      <c r="L26" s="83"/>
      <c r="M26" s="83"/>
      <c r="N26" s="84"/>
      <c r="O26" s="102"/>
      <c r="P26" s="103"/>
      <c r="Q26" s="103"/>
      <c r="R26" s="104"/>
      <c r="S26" s="88"/>
      <c r="T26" s="89"/>
      <c r="U26" s="89"/>
      <c r="V26" s="90"/>
    </row>
    <row r="27" spans="1:22" x14ac:dyDescent="0.3">
      <c r="A27" s="2"/>
      <c r="B27" s="8" t="s">
        <v>30</v>
      </c>
      <c r="C27" s="40" t="s">
        <v>46</v>
      </c>
      <c r="D27" s="40" t="s">
        <v>47</v>
      </c>
      <c r="E27" s="40" t="s">
        <v>48</v>
      </c>
      <c r="F27" s="40" t="s">
        <v>49</v>
      </c>
      <c r="G27" s="40" t="s">
        <v>46</v>
      </c>
      <c r="H27" s="40" t="s">
        <v>47</v>
      </c>
      <c r="I27" s="40" t="s">
        <v>48</v>
      </c>
      <c r="J27" s="40" t="s">
        <v>49</v>
      </c>
      <c r="K27" s="40" t="s">
        <v>46</v>
      </c>
      <c r="L27" s="40" t="s">
        <v>47</v>
      </c>
      <c r="M27" s="40" t="s">
        <v>48</v>
      </c>
      <c r="N27" s="40" t="s">
        <v>49</v>
      </c>
      <c r="O27" s="40" t="s">
        <v>46</v>
      </c>
      <c r="P27" s="40" t="s">
        <v>47</v>
      </c>
      <c r="Q27" s="40" t="s">
        <v>48</v>
      </c>
      <c r="R27" s="40" t="s">
        <v>49</v>
      </c>
      <c r="S27" s="40" t="s">
        <v>46</v>
      </c>
      <c r="T27" s="40" t="s">
        <v>47</v>
      </c>
      <c r="U27" s="40" t="s">
        <v>48</v>
      </c>
      <c r="V27" s="40" t="s">
        <v>49</v>
      </c>
    </row>
    <row r="28" spans="1:22" x14ac:dyDescent="0.3">
      <c r="A28" s="2"/>
      <c r="B28" s="2" t="s">
        <v>25</v>
      </c>
      <c r="C28" s="60">
        <f t="shared" ref="C28:V28" si="0">(C4/C22)*100</f>
        <v>9.0909090909090917</v>
      </c>
      <c r="D28" s="60">
        <f t="shared" si="0"/>
        <v>0</v>
      </c>
      <c r="E28" s="60">
        <f t="shared" si="0"/>
        <v>0</v>
      </c>
      <c r="F28" s="60">
        <f t="shared" si="0"/>
        <v>0</v>
      </c>
      <c r="G28" s="60">
        <f t="shared" si="0"/>
        <v>7.1428571428571423</v>
      </c>
      <c r="H28" s="60">
        <f t="shared" si="0"/>
        <v>0</v>
      </c>
      <c r="I28" s="60">
        <f t="shared" si="0"/>
        <v>0</v>
      </c>
      <c r="J28" s="60">
        <f t="shared" si="0"/>
        <v>0</v>
      </c>
      <c r="K28" s="60">
        <f t="shared" si="0"/>
        <v>2.3529411764705883</v>
      </c>
      <c r="L28" s="60">
        <f t="shared" si="0"/>
        <v>0</v>
      </c>
      <c r="M28" s="60">
        <f t="shared" si="0"/>
        <v>0</v>
      </c>
      <c r="N28" s="60">
        <f t="shared" si="0"/>
        <v>0</v>
      </c>
      <c r="O28" s="60">
        <f t="shared" si="0"/>
        <v>4.8780487804878048</v>
      </c>
      <c r="P28" s="60">
        <f t="shared" si="0"/>
        <v>0</v>
      </c>
      <c r="Q28" s="60">
        <f t="shared" si="0"/>
        <v>0</v>
      </c>
      <c r="R28" s="60">
        <f t="shared" si="0"/>
        <v>0</v>
      </c>
      <c r="S28" s="60">
        <f t="shared" si="0"/>
        <v>8.1632653061224492</v>
      </c>
      <c r="T28" s="60">
        <f t="shared" si="0"/>
        <v>0</v>
      </c>
      <c r="U28" s="60">
        <f t="shared" si="0"/>
        <v>0</v>
      </c>
      <c r="V28" s="60">
        <f t="shared" si="0"/>
        <v>0</v>
      </c>
    </row>
    <row r="29" spans="1:22" x14ac:dyDescent="0.3">
      <c r="A29" s="2"/>
      <c r="B29" s="2" t="s">
        <v>24</v>
      </c>
      <c r="C29" s="60">
        <f t="shared" ref="C29:V29" si="1">(C5/C22)*100</f>
        <v>6.0606060606060606</v>
      </c>
      <c r="D29" s="60">
        <f t="shared" si="1"/>
        <v>4.1237113402061851</v>
      </c>
      <c r="E29" s="60">
        <f t="shared" si="1"/>
        <v>4.4036697247706424</v>
      </c>
      <c r="F29" s="60">
        <f t="shared" si="1"/>
        <v>33.333333333333329</v>
      </c>
      <c r="G29" s="60">
        <f t="shared" si="1"/>
        <v>9.5238095238095237</v>
      </c>
      <c r="H29" s="60">
        <f t="shared" si="1"/>
        <v>8.695652173913043</v>
      </c>
      <c r="I29" s="60">
        <f t="shared" si="1"/>
        <v>5.5921052631578947</v>
      </c>
      <c r="J29" s="60">
        <f t="shared" si="1"/>
        <v>27.118644067796609</v>
      </c>
      <c r="K29" s="60">
        <f t="shared" si="1"/>
        <v>0</v>
      </c>
      <c r="L29" s="60">
        <f t="shared" si="1"/>
        <v>0</v>
      </c>
      <c r="M29" s="60">
        <f t="shared" si="1"/>
        <v>0</v>
      </c>
      <c r="N29" s="60">
        <f t="shared" si="1"/>
        <v>10.480349344978166</v>
      </c>
      <c r="O29" s="60">
        <f t="shared" si="1"/>
        <v>0</v>
      </c>
      <c r="P29" s="60">
        <f t="shared" si="1"/>
        <v>0</v>
      </c>
      <c r="Q29" s="60">
        <f t="shared" si="1"/>
        <v>3.2520325203252036</v>
      </c>
      <c r="R29" s="60">
        <f t="shared" si="1"/>
        <v>4.5454545454545459</v>
      </c>
      <c r="S29" s="60">
        <f t="shared" si="1"/>
        <v>8.1632653061224492</v>
      </c>
      <c r="T29" s="60">
        <f t="shared" si="1"/>
        <v>7.0175438596491224</v>
      </c>
      <c r="U29" s="60">
        <f t="shared" si="1"/>
        <v>4.5751633986928102</v>
      </c>
      <c r="V29" s="60">
        <f t="shared" si="1"/>
        <v>15.444015444015443</v>
      </c>
    </row>
    <row r="30" spans="1:22" x14ac:dyDescent="0.3">
      <c r="A30" s="2"/>
      <c r="B30" s="2" t="s">
        <v>21</v>
      </c>
      <c r="C30" s="60">
        <f t="shared" ref="C30:V30" si="2">(C6/C22)*100</f>
        <v>0</v>
      </c>
      <c r="D30" s="60">
        <f t="shared" si="2"/>
        <v>0</v>
      </c>
      <c r="E30" s="60">
        <f t="shared" si="2"/>
        <v>0.3669724770642202</v>
      </c>
      <c r="F30" s="60">
        <f t="shared" si="2"/>
        <v>0</v>
      </c>
      <c r="G30" s="60">
        <f t="shared" si="2"/>
        <v>0</v>
      </c>
      <c r="H30" s="60">
        <f t="shared" si="2"/>
        <v>0</v>
      </c>
      <c r="I30" s="60">
        <f t="shared" si="2"/>
        <v>0</v>
      </c>
      <c r="J30" s="60">
        <f t="shared" si="2"/>
        <v>0</v>
      </c>
      <c r="K30" s="60">
        <f t="shared" si="2"/>
        <v>0</v>
      </c>
      <c r="L30" s="60">
        <f t="shared" si="2"/>
        <v>0</v>
      </c>
      <c r="M30" s="60">
        <f t="shared" si="2"/>
        <v>0</v>
      </c>
      <c r="N30" s="60">
        <f t="shared" si="2"/>
        <v>1.7467248908296942</v>
      </c>
      <c r="O30" s="60">
        <f t="shared" si="2"/>
        <v>0</v>
      </c>
      <c r="P30" s="60">
        <f t="shared" si="2"/>
        <v>0</v>
      </c>
      <c r="Q30" s="60">
        <f t="shared" si="2"/>
        <v>0.27100271002710025</v>
      </c>
      <c r="R30" s="60">
        <f t="shared" si="2"/>
        <v>1.1363636363636365</v>
      </c>
      <c r="S30" s="60">
        <f t="shared" si="2"/>
        <v>0</v>
      </c>
      <c r="T30" s="60">
        <f t="shared" si="2"/>
        <v>0</v>
      </c>
      <c r="U30" s="60">
        <f t="shared" si="2"/>
        <v>0.16339869281045752</v>
      </c>
      <c r="V30" s="60">
        <f t="shared" si="2"/>
        <v>0</v>
      </c>
    </row>
    <row r="31" spans="1:22" x14ac:dyDescent="0.3">
      <c r="A31" s="2"/>
      <c r="B31" s="2" t="s">
        <v>19</v>
      </c>
      <c r="C31" s="60">
        <f>(C8/C22)*100</f>
        <v>15.151515151515152</v>
      </c>
      <c r="D31" s="60">
        <f t="shared" ref="D31:V31" si="3">(D8/D22)*100</f>
        <v>0</v>
      </c>
      <c r="E31" s="60">
        <f t="shared" si="3"/>
        <v>2.9357798165137616</v>
      </c>
      <c r="F31" s="60">
        <f t="shared" si="3"/>
        <v>0</v>
      </c>
      <c r="G31" s="60">
        <f t="shared" si="3"/>
        <v>33.333333333333329</v>
      </c>
      <c r="H31" s="60">
        <f t="shared" si="3"/>
        <v>4.3478260869565215</v>
      </c>
      <c r="I31" s="60">
        <f t="shared" si="3"/>
        <v>0</v>
      </c>
      <c r="J31" s="60">
        <f t="shared" si="3"/>
        <v>0.84745762711864403</v>
      </c>
      <c r="K31" s="60">
        <f t="shared" si="3"/>
        <v>38.235294117647058</v>
      </c>
      <c r="L31" s="60">
        <f t="shared" si="3"/>
        <v>16.216216216216218</v>
      </c>
      <c r="M31" s="60">
        <f t="shared" si="3"/>
        <v>0</v>
      </c>
      <c r="N31" s="60">
        <f t="shared" si="3"/>
        <v>0</v>
      </c>
      <c r="O31" s="60">
        <f t="shared" si="3"/>
        <v>46.341463414634148</v>
      </c>
      <c r="P31" s="60">
        <f t="shared" si="3"/>
        <v>10.666666666666668</v>
      </c>
      <c r="Q31" s="60">
        <f t="shared" si="3"/>
        <v>4.3360433604336039</v>
      </c>
      <c r="R31" s="60">
        <f t="shared" si="3"/>
        <v>11.363636363636363</v>
      </c>
      <c r="S31" s="60">
        <f t="shared" si="3"/>
        <v>40.136054421768705</v>
      </c>
      <c r="T31" s="60">
        <f t="shared" si="3"/>
        <v>2.807017543859649</v>
      </c>
      <c r="U31" s="60">
        <f t="shared" si="3"/>
        <v>1.3071895424836601</v>
      </c>
      <c r="V31" s="60">
        <f t="shared" si="3"/>
        <v>0.77220077220077221</v>
      </c>
    </row>
    <row r="32" spans="1:22" x14ac:dyDescent="0.3">
      <c r="A32" s="2"/>
      <c r="B32" s="2" t="s">
        <v>18</v>
      </c>
      <c r="C32" s="60">
        <f>(C9/C22)*100</f>
        <v>0</v>
      </c>
      <c r="D32" s="60">
        <f t="shared" ref="D32:V32" si="4">(D9/D22)*100</f>
        <v>0</v>
      </c>
      <c r="E32" s="60">
        <f t="shared" si="4"/>
        <v>0.3669724770642202</v>
      </c>
      <c r="F32" s="60">
        <f t="shared" si="4"/>
        <v>0</v>
      </c>
      <c r="G32" s="60">
        <f t="shared" si="4"/>
        <v>0</v>
      </c>
      <c r="H32" s="60">
        <f t="shared" si="4"/>
        <v>0</v>
      </c>
      <c r="I32" s="60">
        <f t="shared" si="4"/>
        <v>0</v>
      </c>
      <c r="J32" s="60">
        <f t="shared" si="4"/>
        <v>0</v>
      </c>
      <c r="K32" s="60">
        <f t="shared" si="4"/>
        <v>0</v>
      </c>
      <c r="L32" s="60">
        <f t="shared" si="4"/>
        <v>0</v>
      </c>
      <c r="M32" s="60">
        <f t="shared" si="4"/>
        <v>3.1088082901554404</v>
      </c>
      <c r="N32" s="60">
        <f t="shared" si="4"/>
        <v>0</v>
      </c>
      <c r="O32" s="60">
        <f t="shared" si="4"/>
        <v>0</v>
      </c>
      <c r="P32" s="60">
        <f t="shared" si="4"/>
        <v>0</v>
      </c>
      <c r="Q32" s="60">
        <f t="shared" si="4"/>
        <v>0</v>
      </c>
      <c r="R32" s="60">
        <f t="shared" si="4"/>
        <v>0</v>
      </c>
      <c r="S32" s="60">
        <f t="shared" si="4"/>
        <v>0</v>
      </c>
      <c r="T32" s="60">
        <f t="shared" si="4"/>
        <v>0</v>
      </c>
      <c r="U32" s="60">
        <f t="shared" si="4"/>
        <v>0</v>
      </c>
      <c r="V32" s="60">
        <f t="shared" si="4"/>
        <v>0.77220077220077221</v>
      </c>
    </row>
    <row r="33" spans="1:22" x14ac:dyDescent="0.3">
      <c r="A33" s="2"/>
      <c r="B33" s="2" t="s">
        <v>17</v>
      </c>
      <c r="C33" s="60">
        <f>(C10/C22)*100</f>
        <v>0</v>
      </c>
      <c r="D33" s="60">
        <f t="shared" ref="D33:V33" si="5">(D10/D22)*100</f>
        <v>0</v>
      </c>
      <c r="E33" s="60">
        <f t="shared" si="5"/>
        <v>2.9357798165137616</v>
      </c>
      <c r="F33" s="60">
        <f t="shared" si="5"/>
        <v>0</v>
      </c>
      <c r="G33" s="60">
        <f t="shared" si="5"/>
        <v>0</v>
      </c>
      <c r="H33" s="60">
        <f t="shared" si="5"/>
        <v>0</v>
      </c>
      <c r="I33" s="60">
        <f t="shared" si="5"/>
        <v>7.8947368421052628</v>
      </c>
      <c r="J33" s="60">
        <f t="shared" si="5"/>
        <v>0</v>
      </c>
      <c r="K33" s="60">
        <f t="shared" si="5"/>
        <v>0</v>
      </c>
      <c r="L33" s="60">
        <f t="shared" si="5"/>
        <v>0</v>
      </c>
      <c r="M33" s="60">
        <f t="shared" si="5"/>
        <v>5.6994818652849739</v>
      </c>
      <c r="N33" s="60">
        <f t="shared" si="5"/>
        <v>0</v>
      </c>
      <c r="O33" s="60">
        <f t="shared" si="5"/>
        <v>0</v>
      </c>
      <c r="P33" s="60">
        <f t="shared" si="5"/>
        <v>0</v>
      </c>
      <c r="Q33" s="60">
        <f t="shared" si="5"/>
        <v>5.4200542005420056</v>
      </c>
      <c r="R33" s="60">
        <f t="shared" si="5"/>
        <v>1.1363636363636365</v>
      </c>
      <c r="S33" s="60">
        <f t="shared" si="5"/>
        <v>0</v>
      </c>
      <c r="T33" s="60">
        <f t="shared" si="5"/>
        <v>0</v>
      </c>
      <c r="U33" s="60">
        <f t="shared" si="5"/>
        <v>3.2679738562091507</v>
      </c>
      <c r="V33" s="60">
        <f t="shared" si="5"/>
        <v>0.38610038610038611</v>
      </c>
    </row>
    <row r="34" spans="1:22" x14ac:dyDescent="0.3">
      <c r="A34" s="2"/>
      <c r="B34" s="2" t="s">
        <v>16</v>
      </c>
      <c r="C34" s="60">
        <f>(C11/C22)*100</f>
        <v>0</v>
      </c>
      <c r="D34" s="60">
        <f t="shared" ref="D34:V34" si="6">(D11/D22)*100</f>
        <v>0</v>
      </c>
      <c r="E34" s="60">
        <f t="shared" si="6"/>
        <v>0.73394495412844041</v>
      </c>
      <c r="F34" s="60">
        <f t="shared" si="6"/>
        <v>0</v>
      </c>
      <c r="G34" s="60">
        <f t="shared" si="6"/>
        <v>0</v>
      </c>
      <c r="H34" s="60">
        <f t="shared" si="6"/>
        <v>0</v>
      </c>
      <c r="I34" s="60">
        <f t="shared" si="6"/>
        <v>1.9736842105263157</v>
      </c>
      <c r="J34" s="60">
        <f t="shared" si="6"/>
        <v>0</v>
      </c>
      <c r="K34" s="60">
        <f t="shared" si="6"/>
        <v>0</v>
      </c>
      <c r="L34" s="60">
        <f t="shared" si="6"/>
        <v>0</v>
      </c>
      <c r="M34" s="60">
        <f t="shared" si="6"/>
        <v>1.0362694300518136</v>
      </c>
      <c r="N34" s="60">
        <f t="shared" si="6"/>
        <v>0</v>
      </c>
      <c r="O34" s="60">
        <f t="shared" si="6"/>
        <v>0</v>
      </c>
      <c r="P34" s="60">
        <f t="shared" si="6"/>
        <v>0</v>
      </c>
      <c r="Q34" s="60">
        <f t="shared" si="6"/>
        <v>1.3550135501355014</v>
      </c>
      <c r="R34" s="60">
        <f t="shared" si="6"/>
        <v>0</v>
      </c>
      <c r="S34" s="60">
        <f t="shared" si="6"/>
        <v>0</v>
      </c>
      <c r="T34" s="60">
        <f t="shared" si="6"/>
        <v>0</v>
      </c>
      <c r="U34" s="60">
        <f t="shared" si="6"/>
        <v>0.98039215686274506</v>
      </c>
      <c r="V34" s="60">
        <f t="shared" si="6"/>
        <v>0</v>
      </c>
    </row>
    <row r="35" spans="1:22" x14ac:dyDescent="0.3">
      <c r="A35" s="2"/>
      <c r="B35" s="2" t="s">
        <v>15</v>
      </c>
      <c r="C35" s="60">
        <f>(C12/C22)*100</f>
        <v>0</v>
      </c>
      <c r="D35" s="60">
        <f t="shared" ref="D35:V35" si="7">(D12/D22)*100</f>
        <v>0</v>
      </c>
      <c r="E35" s="60">
        <f t="shared" si="7"/>
        <v>0</v>
      </c>
      <c r="F35" s="60">
        <f t="shared" si="7"/>
        <v>0</v>
      </c>
      <c r="G35" s="60">
        <f t="shared" si="7"/>
        <v>0</v>
      </c>
      <c r="H35" s="60">
        <f t="shared" si="7"/>
        <v>0</v>
      </c>
      <c r="I35" s="60">
        <f t="shared" si="7"/>
        <v>0</v>
      </c>
      <c r="J35" s="60">
        <f t="shared" si="7"/>
        <v>0</v>
      </c>
      <c r="K35" s="60">
        <f t="shared" si="7"/>
        <v>0</v>
      </c>
      <c r="L35" s="60">
        <f t="shared" si="7"/>
        <v>0</v>
      </c>
      <c r="M35" s="60">
        <f t="shared" si="7"/>
        <v>0.5181347150259068</v>
      </c>
      <c r="N35" s="60">
        <f t="shared" si="7"/>
        <v>2.1834061135371177</v>
      </c>
      <c r="O35" s="60">
        <f t="shared" si="7"/>
        <v>0</v>
      </c>
      <c r="P35" s="60">
        <f t="shared" si="7"/>
        <v>0</v>
      </c>
      <c r="Q35" s="60">
        <f t="shared" si="7"/>
        <v>0</v>
      </c>
      <c r="R35" s="60">
        <f t="shared" si="7"/>
        <v>1.1363636363636365</v>
      </c>
      <c r="S35" s="60">
        <f t="shared" si="7"/>
        <v>0</v>
      </c>
      <c r="T35" s="60">
        <f t="shared" si="7"/>
        <v>0</v>
      </c>
      <c r="U35" s="60">
        <f t="shared" si="7"/>
        <v>0</v>
      </c>
      <c r="V35" s="60">
        <f t="shared" si="7"/>
        <v>0</v>
      </c>
    </row>
    <row r="36" spans="1:22" x14ac:dyDescent="0.3">
      <c r="A36" s="2"/>
      <c r="B36" s="2" t="s">
        <v>12</v>
      </c>
      <c r="C36" s="60">
        <f>(C13/C22)*100</f>
        <v>0</v>
      </c>
      <c r="D36" s="60">
        <f t="shared" ref="D36:V36" si="8">(D13/D22)*100</f>
        <v>0</v>
      </c>
      <c r="E36" s="60">
        <f t="shared" si="8"/>
        <v>0.3669724770642202</v>
      </c>
      <c r="F36" s="60">
        <f t="shared" si="8"/>
        <v>0</v>
      </c>
      <c r="G36" s="60">
        <f t="shared" si="8"/>
        <v>2.3809523809523809</v>
      </c>
      <c r="H36" s="60">
        <f t="shared" si="8"/>
        <v>0</v>
      </c>
      <c r="I36" s="60">
        <f t="shared" si="8"/>
        <v>0.6578947368421052</v>
      </c>
      <c r="J36" s="60">
        <f t="shared" si="8"/>
        <v>0</v>
      </c>
      <c r="K36" s="60">
        <f t="shared" si="8"/>
        <v>1.1764705882352942</v>
      </c>
      <c r="L36" s="60">
        <f t="shared" si="8"/>
        <v>0</v>
      </c>
      <c r="M36" s="60">
        <f t="shared" si="8"/>
        <v>0.5181347150259068</v>
      </c>
      <c r="N36" s="60">
        <f t="shared" si="8"/>
        <v>0</v>
      </c>
      <c r="O36" s="60">
        <f t="shared" si="8"/>
        <v>2.4390243902439024</v>
      </c>
      <c r="P36" s="60">
        <f t="shared" si="8"/>
        <v>0</v>
      </c>
      <c r="Q36" s="60">
        <f t="shared" si="8"/>
        <v>1.3550135501355014</v>
      </c>
      <c r="R36" s="60">
        <f t="shared" si="8"/>
        <v>0</v>
      </c>
      <c r="S36" s="60">
        <f t="shared" si="8"/>
        <v>0.68027210884353739</v>
      </c>
      <c r="T36" s="60">
        <f t="shared" si="8"/>
        <v>0</v>
      </c>
      <c r="U36" s="60">
        <f t="shared" si="8"/>
        <v>0.16339869281045752</v>
      </c>
      <c r="V36" s="60">
        <f t="shared" si="8"/>
        <v>0</v>
      </c>
    </row>
    <row r="37" spans="1:22" x14ac:dyDescent="0.3">
      <c r="A37" s="2"/>
      <c r="B37" s="2" t="s">
        <v>11</v>
      </c>
      <c r="C37" s="60">
        <f>(C14/C22)*100</f>
        <v>0</v>
      </c>
      <c r="D37" s="60">
        <f t="shared" ref="D37:V37" si="9">(D14/D22)*100</f>
        <v>2.0618556701030926</v>
      </c>
      <c r="E37" s="60">
        <f t="shared" si="9"/>
        <v>36.697247706422019</v>
      </c>
      <c r="F37" s="60">
        <f t="shared" si="9"/>
        <v>13.333333333333334</v>
      </c>
      <c r="G37" s="60">
        <f t="shared" si="9"/>
        <v>0</v>
      </c>
      <c r="H37" s="60">
        <f t="shared" si="9"/>
        <v>2.1739130434782608</v>
      </c>
      <c r="I37" s="60">
        <f t="shared" si="9"/>
        <v>13.815789473684212</v>
      </c>
      <c r="J37" s="60">
        <f t="shared" si="9"/>
        <v>16.101694915254235</v>
      </c>
      <c r="K37" s="60">
        <f t="shared" si="9"/>
        <v>0</v>
      </c>
      <c r="L37" s="60">
        <f t="shared" si="9"/>
        <v>6.756756756756757</v>
      </c>
      <c r="M37" s="60">
        <f t="shared" si="9"/>
        <v>40.932642487046635</v>
      </c>
      <c r="N37" s="60">
        <f t="shared" si="9"/>
        <v>27.074235807860266</v>
      </c>
      <c r="O37" s="60">
        <f t="shared" si="9"/>
        <v>0</v>
      </c>
      <c r="P37" s="60">
        <f t="shared" si="9"/>
        <v>11.333333333333332</v>
      </c>
      <c r="Q37" s="60">
        <f t="shared" si="9"/>
        <v>11.111111111111111</v>
      </c>
      <c r="R37" s="60">
        <f t="shared" si="9"/>
        <v>25</v>
      </c>
      <c r="S37" s="60">
        <f t="shared" si="9"/>
        <v>0</v>
      </c>
      <c r="T37" s="60">
        <f t="shared" si="9"/>
        <v>2.1052631578947367</v>
      </c>
      <c r="U37" s="60">
        <f t="shared" si="9"/>
        <v>42.483660130718953</v>
      </c>
      <c r="V37" s="60">
        <f t="shared" si="9"/>
        <v>22.007722007722009</v>
      </c>
    </row>
    <row r="38" spans="1:22" x14ac:dyDescent="0.3">
      <c r="A38" s="2"/>
      <c r="B38" s="2" t="s">
        <v>10</v>
      </c>
      <c r="C38" s="60">
        <f>(C15/C22)*100</f>
        <v>4.5454545454545459</v>
      </c>
      <c r="D38" s="60">
        <f t="shared" ref="D38:V38" si="10">(D15/D22)*100</f>
        <v>2.0618556701030926</v>
      </c>
      <c r="E38" s="60">
        <f t="shared" si="10"/>
        <v>14.678899082568808</v>
      </c>
      <c r="F38" s="60">
        <f t="shared" si="10"/>
        <v>3.3333333333333335</v>
      </c>
      <c r="G38" s="60">
        <f t="shared" si="10"/>
        <v>0</v>
      </c>
      <c r="H38" s="60">
        <f t="shared" si="10"/>
        <v>5.4347826086956523</v>
      </c>
      <c r="I38" s="60">
        <f t="shared" si="10"/>
        <v>13.157894736842104</v>
      </c>
      <c r="J38" s="60">
        <f t="shared" si="10"/>
        <v>8.4745762711864394</v>
      </c>
      <c r="K38" s="60">
        <f t="shared" si="10"/>
        <v>1.7647058823529411</v>
      </c>
      <c r="L38" s="60">
        <f t="shared" si="10"/>
        <v>5.7432432432432439</v>
      </c>
      <c r="M38" s="60">
        <f t="shared" si="10"/>
        <v>8.8082901554404138</v>
      </c>
      <c r="N38" s="60">
        <f t="shared" si="10"/>
        <v>7.4235807860262017</v>
      </c>
      <c r="O38" s="60">
        <f t="shared" si="10"/>
        <v>0</v>
      </c>
      <c r="P38" s="60">
        <f t="shared" si="10"/>
        <v>2</v>
      </c>
      <c r="Q38" s="60">
        <f t="shared" si="10"/>
        <v>9.48509485094851</v>
      </c>
      <c r="R38" s="60">
        <f t="shared" si="10"/>
        <v>11.363636363636363</v>
      </c>
      <c r="S38" s="60">
        <f t="shared" si="10"/>
        <v>9.5238095238095237</v>
      </c>
      <c r="T38" s="60">
        <f t="shared" si="10"/>
        <v>7.7192982456140351</v>
      </c>
      <c r="U38" s="60">
        <f t="shared" si="10"/>
        <v>17.320261437908496</v>
      </c>
      <c r="V38" s="60">
        <f t="shared" si="10"/>
        <v>9.2664092664092657</v>
      </c>
    </row>
    <row r="39" spans="1:22" x14ac:dyDescent="0.3">
      <c r="A39" s="2"/>
      <c r="B39" s="2" t="s">
        <v>9</v>
      </c>
      <c r="C39" s="60">
        <f>(C16/C22)*100</f>
        <v>4.5454545454545459</v>
      </c>
      <c r="D39" s="60">
        <f t="shared" ref="D39:V39" si="11">(D16/D22)*100</f>
        <v>0</v>
      </c>
      <c r="E39" s="60">
        <f t="shared" si="11"/>
        <v>2.7522935779816518</v>
      </c>
      <c r="F39" s="60">
        <f t="shared" si="11"/>
        <v>0</v>
      </c>
      <c r="G39" s="60">
        <f t="shared" si="11"/>
        <v>0</v>
      </c>
      <c r="H39" s="60">
        <f t="shared" si="11"/>
        <v>0</v>
      </c>
      <c r="I39" s="60">
        <f t="shared" si="11"/>
        <v>0</v>
      </c>
      <c r="J39" s="60">
        <f t="shared" si="11"/>
        <v>18.64406779661017</v>
      </c>
      <c r="K39" s="60">
        <f t="shared" si="11"/>
        <v>12.941176470588237</v>
      </c>
      <c r="L39" s="60">
        <f t="shared" si="11"/>
        <v>1.0135135135135136</v>
      </c>
      <c r="M39" s="60">
        <f t="shared" si="11"/>
        <v>1.6839378238341969</v>
      </c>
      <c r="N39" s="60">
        <f t="shared" si="11"/>
        <v>10.043668122270741</v>
      </c>
      <c r="O39" s="60">
        <f t="shared" si="11"/>
        <v>7.3170731707317067</v>
      </c>
      <c r="P39" s="60">
        <f t="shared" si="11"/>
        <v>0</v>
      </c>
      <c r="Q39" s="60">
        <f t="shared" si="11"/>
        <v>0</v>
      </c>
      <c r="R39" s="60">
        <f t="shared" si="11"/>
        <v>0</v>
      </c>
      <c r="S39" s="60">
        <f t="shared" si="11"/>
        <v>7.4829931972789119</v>
      </c>
      <c r="T39" s="60">
        <f t="shared" si="11"/>
        <v>1.0526315789473684</v>
      </c>
      <c r="U39" s="60">
        <f t="shared" si="11"/>
        <v>1.9607843137254901</v>
      </c>
      <c r="V39" s="60">
        <f t="shared" si="11"/>
        <v>5.019305019305019</v>
      </c>
    </row>
    <row r="40" spans="1:22" x14ac:dyDescent="0.3">
      <c r="A40" s="2"/>
      <c r="B40" s="2" t="s">
        <v>8</v>
      </c>
      <c r="C40" s="60">
        <f>(C17/C22)*100</f>
        <v>4.5454545454545459</v>
      </c>
      <c r="D40" s="60">
        <f t="shared" ref="D40:V40" si="12">(D17/D22)*100</f>
        <v>0</v>
      </c>
      <c r="E40" s="60">
        <f t="shared" si="12"/>
        <v>0</v>
      </c>
      <c r="F40" s="60">
        <f t="shared" si="12"/>
        <v>0</v>
      </c>
      <c r="G40" s="60">
        <f t="shared" si="12"/>
        <v>16.666666666666664</v>
      </c>
      <c r="H40" s="60">
        <f t="shared" si="12"/>
        <v>0</v>
      </c>
      <c r="I40" s="60">
        <f t="shared" si="12"/>
        <v>0</v>
      </c>
      <c r="J40" s="60">
        <f t="shared" si="12"/>
        <v>0</v>
      </c>
      <c r="K40" s="60">
        <f t="shared" si="12"/>
        <v>1.1764705882352942</v>
      </c>
      <c r="L40" s="60">
        <f t="shared" si="12"/>
        <v>0.67567567567567566</v>
      </c>
      <c r="M40" s="60">
        <f t="shared" si="12"/>
        <v>0</v>
      </c>
      <c r="N40" s="60">
        <f t="shared" si="12"/>
        <v>0</v>
      </c>
      <c r="O40" s="60">
        <f t="shared" si="12"/>
        <v>4.8780487804878048</v>
      </c>
      <c r="P40" s="60">
        <f t="shared" si="12"/>
        <v>0</v>
      </c>
      <c r="Q40" s="60">
        <f t="shared" si="12"/>
        <v>0</v>
      </c>
      <c r="R40" s="60">
        <f t="shared" si="12"/>
        <v>0</v>
      </c>
      <c r="S40" s="60">
        <f t="shared" si="12"/>
        <v>0</v>
      </c>
      <c r="T40" s="60">
        <f t="shared" si="12"/>
        <v>0.70175438596491224</v>
      </c>
      <c r="U40" s="60">
        <f t="shared" si="12"/>
        <v>0</v>
      </c>
      <c r="V40" s="60">
        <f t="shared" si="12"/>
        <v>0</v>
      </c>
    </row>
    <row r="41" spans="1:22" x14ac:dyDescent="0.3">
      <c r="A41" s="2"/>
      <c r="B41" s="2" t="s">
        <v>7</v>
      </c>
      <c r="C41" s="60">
        <f>(C18/C22)*100</f>
        <v>0</v>
      </c>
      <c r="D41" s="60">
        <f t="shared" ref="D41:V41" si="13">(D18/D22)*100</f>
        <v>0</v>
      </c>
      <c r="E41" s="60">
        <f t="shared" si="13"/>
        <v>0</v>
      </c>
      <c r="F41" s="60">
        <f t="shared" si="13"/>
        <v>0</v>
      </c>
      <c r="G41" s="60">
        <f t="shared" si="13"/>
        <v>0</v>
      </c>
      <c r="H41" s="60">
        <f t="shared" si="13"/>
        <v>0</v>
      </c>
      <c r="I41" s="60">
        <f t="shared" si="13"/>
        <v>0</v>
      </c>
      <c r="J41" s="60">
        <f t="shared" si="13"/>
        <v>0</v>
      </c>
      <c r="K41" s="60">
        <f t="shared" si="13"/>
        <v>0</v>
      </c>
      <c r="L41" s="60">
        <f t="shared" si="13"/>
        <v>0</v>
      </c>
      <c r="M41" s="60">
        <f t="shared" si="13"/>
        <v>0.5181347150259068</v>
      </c>
      <c r="N41" s="60">
        <f t="shared" si="13"/>
        <v>0</v>
      </c>
      <c r="O41" s="60">
        <f t="shared" si="13"/>
        <v>0</v>
      </c>
      <c r="P41" s="60">
        <f t="shared" si="13"/>
        <v>0</v>
      </c>
      <c r="Q41" s="60">
        <f t="shared" si="13"/>
        <v>0</v>
      </c>
      <c r="R41" s="60">
        <f t="shared" si="13"/>
        <v>0</v>
      </c>
      <c r="S41" s="60">
        <f t="shared" si="13"/>
        <v>0</v>
      </c>
      <c r="T41" s="60">
        <f t="shared" si="13"/>
        <v>0</v>
      </c>
      <c r="U41" s="60">
        <f t="shared" si="13"/>
        <v>0</v>
      </c>
      <c r="V41" s="60">
        <f t="shared" si="13"/>
        <v>0</v>
      </c>
    </row>
    <row r="42" spans="1:22" x14ac:dyDescent="0.3">
      <c r="A42" s="2"/>
      <c r="B42" s="2" t="s">
        <v>5</v>
      </c>
      <c r="C42" s="60">
        <f>(C19/C22)*100</f>
        <v>6.0606060606060606</v>
      </c>
      <c r="D42" s="60">
        <f t="shared" ref="D42:V42" si="14">(D19/D22)*100</f>
        <v>0</v>
      </c>
      <c r="E42" s="60">
        <f t="shared" si="14"/>
        <v>0.91743119266055051</v>
      </c>
      <c r="F42" s="60">
        <f t="shared" si="14"/>
        <v>0</v>
      </c>
      <c r="G42" s="60">
        <f t="shared" si="14"/>
        <v>0</v>
      </c>
      <c r="H42" s="60">
        <f t="shared" si="14"/>
        <v>0</v>
      </c>
      <c r="I42" s="60">
        <f t="shared" si="14"/>
        <v>0.3289473684210526</v>
      </c>
      <c r="J42" s="60">
        <f t="shared" si="14"/>
        <v>0</v>
      </c>
      <c r="K42" s="60">
        <f t="shared" si="14"/>
        <v>14.117647058823529</v>
      </c>
      <c r="L42" s="60">
        <f t="shared" si="14"/>
        <v>1.0135135135135136</v>
      </c>
      <c r="M42" s="60">
        <f t="shared" si="14"/>
        <v>0.1295336787564767</v>
      </c>
      <c r="N42" s="60">
        <f t="shared" si="14"/>
        <v>0</v>
      </c>
      <c r="O42" s="60">
        <f t="shared" si="14"/>
        <v>2.4390243902439024</v>
      </c>
      <c r="P42" s="60">
        <f t="shared" si="14"/>
        <v>0.66666666666666674</v>
      </c>
      <c r="Q42" s="60">
        <f t="shared" si="14"/>
        <v>1.084010840108401</v>
      </c>
      <c r="R42" s="60">
        <f t="shared" si="14"/>
        <v>1.1363636363636365</v>
      </c>
      <c r="S42" s="60">
        <f t="shared" si="14"/>
        <v>10.884353741496598</v>
      </c>
      <c r="T42" s="60">
        <f t="shared" si="14"/>
        <v>0.35087719298245612</v>
      </c>
      <c r="U42" s="60">
        <f t="shared" si="14"/>
        <v>0</v>
      </c>
      <c r="V42" s="60">
        <f t="shared" si="14"/>
        <v>0.38610038610038611</v>
      </c>
    </row>
    <row r="43" spans="1:22" x14ac:dyDescent="0.3">
      <c r="A43" s="2"/>
      <c r="B43" s="2" t="s">
        <v>4</v>
      </c>
      <c r="C43" s="60">
        <f>(C20/C22)*100</f>
        <v>10.606060606060606</v>
      </c>
      <c r="D43" s="60">
        <f t="shared" ref="D43:V43" si="15">(D20/D22)*100</f>
        <v>49.484536082474229</v>
      </c>
      <c r="E43" s="60">
        <f t="shared" si="15"/>
        <v>8.0733944954128454</v>
      </c>
      <c r="F43" s="60">
        <f t="shared" si="15"/>
        <v>6.666666666666667</v>
      </c>
      <c r="G43" s="60">
        <f t="shared" si="15"/>
        <v>23.809523809523807</v>
      </c>
      <c r="H43" s="60">
        <f t="shared" si="15"/>
        <v>35.869565217391305</v>
      </c>
      <c r="I43" s="60">
        <f t="shared" si="15"/>
        <v>7.8947368421052628</v>
      </c>
      <c r="J43" s="60">
        <f t="shared" si="15"/>
        <v>0</v>
      </c>
      <c r="K43" s="60">
        <f t="shared" si="15"/>
        <v>14.117647058823529</v>
      </c>
      <c r="L43" s="60">
        <f t="shared" si="15"/>
        <v>41.891891891891895</v>
      </c>
      <c r="M43" s="60">
        <f t="shared" si="15"/>
        <v>5.6994818652849739</v>
      </c>
      <c r="N43" s="60">
        <f t="shared" si="15"/>
        <v>3.4934497816593884</v>
      </c>
      <c r="O43" s="60">
        <f t="shared" si="15"/>
        <v>19.512195121951219</v>
      </c>
      <c r="P43" s="60">
        <f t="shared" si="15"/>
        <v>45.333333333333329</v>
      </c>
      <c r="Q43" s="60">
        <f t="shared" si="15"/>
        <v>19.512195121951219</v>
      </c>
      <c r="R43" s="60">
        <f t="shared" si="15"/>
        <v>0</v>
      </c>
      <c r="S43" s="60">
        <f t="shared" si="15"/>
        <v>2.0408163265306123</v>
      </c>
      <c r="T43" s="60">
        <f t="shared" si="15"/>
        <v>30.175438596491226</v>
      </c>
      <c r="U43" s="60">
        <f t="shared" si="15"/>
        <v>1.3071895424836601</v>
      </c>
      <c r="V43" s="60">
        <f t="shared" si="15"/>
        <v>0</v>
      </c>
    </row>
    <row r="44" spans="1:22" x14ac:dyDescent="0.3">
      <c r="B44" s="2" t="s">
        <v>1</v>
      </c>
      <c r="C44" s="60">
        <f>(C21/C22)*100</f>
        <v>0</v>
      </c>
      <c r="D44" s="60">
        <f t="shared" ref="D44:V44" si="16">(D21/D22)*100</f>
        <v>6.1855670103092786</v>
      </c>
      <c r="E44" s="60">
        <f t="shared" si="16"/>
        <v>7.3394495412844041</v>
      </c>
      <c r="F44" s="60">
        <f t="shared" si="16"/>
        <v>15</v>
      </c>
      <c r="G44" s="60">
        <f t="shared" si="16"/>
        <v>0</v>
      </c>
      <c r="H44" s="60">
        <f t="shared" si="16"/>
        <v>22.826086956521738</v>
      </c>
      <c r="I44" s="60">
        <f t="shared" si="16"/>
        <v>8.2236842105263168</v>
      </c>
      <c r="J44" s="60">
        <f t="shared" si="16"/>
        <v>6.7796610169491522</v>
      </c>
      <c r="K44" s="60">
        <f t="shared" si="16"/>
        <v>0</v>
      </c>
      <c r="L44" s="60">
        <f t="shared" si="16"/>
        <v>9.4594594594594597</v>
      </c>
      <c r="M44" s="60">
        <f t="shared" si="16"/>
        <v>12.046632124352332</v>
      </c>
      <c r="N44" s="60">
        <f t="shared" si="16"/>
        <v>8.7336244541484707</v>
      </c>
      <c r="O44" s="60">
        <f t="shared" si="16"/>
        <v>0</v>
      </c>
      <c r="P44" s="60">
        <f t="shared" si="16"/>
        <v>2.666666666666667</v>
      </c>
      <c r="Q44" s="60">
        <f t="shared" si="16"/>
        <v>2.9810298102981028</v>
      </c>
      <c r="R44" s="60">
        <f t="shared" si="16"/>
        <v>7.9545454545454541</v>
      </c>
      <c r="S44" s="60">
        <f t="shared" si="16"/>
        <v>8.1632653061224492</v>
      </c>
      <c r="T44" s="60">
        <f t="shared" si="16"/>
        <v>29.473684210526311</v>
      </c>
      <c r="U44" s="60">
        <f t="shared" si="16"/>
        <v>10.294117647058822</v>
      </c>
      <c r="V44" s="60">
        <f t="shared" si="16"/>
        <v>32.046332046332047</v>
      </c>
    </row>
    <row r="45" spans="1:22" x14ac:dyDescent="0.3">
      <c r="B45" s="9" t="s">
        <v>0</v>
      </c>
      <c r="C45" s="5">
        <v>100.00000000000001</v>
      </c>
      <c r="D45" s="5">
        <v>100</v>
      </c>
      <c r="E45" s="5">
        <v>100</v>
      </c>
      <c r="F45" s="92">
        <v>99.999999999999986</v>
      </c>
      <c r="G45" s="5">
        <v>99.999999999999986</v>
      </c>
      <c r="H45" s="5">
        <v>99.999999999999986</v>
      </c>
      <c r="I45" s="5">
        <v>100</v>
      </c>
      <c r="J45" s="92">
        <v>100</v>
      </c>
      <c r="K45" s="5">
        <v>100</v>
      </c>
      <c r="L45" s="5">
        <v>100.00000000000001</v>
      </c>
      <c r="M45" s="5">
        <v>100</v>
      </c>
      <c r="N45" s="92">
        <v>100</v>
      </c>
      <c r="O45" s="5">
        <v>100</v>
      </c>
      <c r="P45" s="5">
        <v>100</v>
      </c>
      <c r="Q45" s="5">
        <v>100.00000000000001</v>
      </c>
      <c r="R45" s="92">
        <v>100</v>
      </c>
      <c r="S45" s="5">
        <v>100.00000000000001</v>
      </c>
      <c r="T45" s="5">
        <v>100.00000000000001</v>
      </c>
      <c r="U45" s="5">
        <v>99.999999999999986</v>
      </c>
      <c r="V45" s="92">
        <v>100</v>
      </c>
    </row>
  </sheetData>
  <mergeCells count="10">
    <mergeCell ref="C25:F26"/>
    <mergeCell ref="G25:J26"/>
    <mergeCell ref="K25:N26"/>
    <mergeCell ref="O25:R26"/>
    <mergeCell ref="S25:V26"/>
    <mergeCell ref="C2:F2"/>
    <mergeCell ref="G2:J2"/>
    <mergeCell ref="K2:N2"/>
    <mergeCell ref="O2:R2"/>
    <mergeCell ref="S2: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/>
  </sheetViews>
  <sheetFormatPr baseColWidth="10" defaultRowHeight="14.4" x14ac:dyDescent="0.3"/>
  <cols>
    <col min="1" max="1" width="11.5546875" style="6"/>
    <col min="2" max="2" width="19.77734375" style="6" bestFit="1" customWidth="1"/>
    <col min="3" max="3" width="15.33203125" style="36" customWidth="1"/>
    <col min="4" max="4" width="14.6640625" style="36" customWidth="1"/>
    <col min="5" max="5" width="14" style="36" customWidth="1"/>
    <col min="6" max="7" width="14.44140625" style="36" customWidth="1"/>
    <col min="8" max="8" width="20.5546875" style="6" customWidth="1"/>
    <col min="9" max="9" width="34" customWidth="1"/>
  </cols>
  <sheetData>
    <row r="2" spans="2:8" x14ac:dyDescent="0.3">
      <c r="B2" s="17" t="s">
        <v>30</v>
      </c>
      <c r="C2" s="39" t="s">
        <v>122</v>
      </c>
      <c r="D2" s="39" t="s">
        <v>118</v>
      </c>
      <c r="E2" s="39" t="s">
        <v>124</v>
      </c>
      <c r="F2" s="39" t="s">
        <v>120</v>
      </c>
      <c r="G2" s="39" t="s">
        <v>121</v>
      </c>
    </row>
    <row r="3" spans="2:8" s="6" customFormat="1" x14ac:dyDescent="0.3">
      <c r="B3" s="18" t="s">
        <v>24</v>
      </c>
      <c r="C3" s="37">
        <v>4</v>
      </c>
      <c r="D3" s="36">
        <v>8</v>
      </c>
      <c r="E3" s="36">
        <v>0</v>
      </c>
      <c r="F3" s="36">
        <v>0</v>
      </c>
      <c r="G3" s="36">
        <v>20</v>
      </c>
      <c r="H3" s="18"/>
    </row>
    <row r="4" spans="2:8" x14ac:dyDescent="0.3">
      <c r="B4" s="18" t="s">
        <v>19</v>
      </c>
      <c r="C4" s="37">
        <v>0</v>
      </c>
      <c r="D4" s="36">
        <v>0</v>
      </c>
      <c r="E4" s="36">
        <v>0</v>
      </c>
      <c r="F4" s="36">
        <v>16</v>
      </c>
      <c r="G4" s="36">
        <v>0</v>
      </c>
      <c r="H4" s="18"/>
    </row>
    <row r="5" spans="2:8" x14ac:dyDescent="0.3">
      <c r="B5" s="18" t="s">
        <v>10</v>
      </c>
      <c r="C5" s="37">
        <v>2</v>
      </c>
      <c r="D5" s="36">
        <v>0</v>
      </c>
      <c r="E5" s="36">
        <v>3</v>
      </c>
      <c r="F5" s="36">
        <v>0</v>
      </c>
      <c r="G5" s="36">
        <v>14</v>
      </c>
      <c r="H5" s="18"/>
    </row>
    <row r="6" spans="2:8" x14ac:dyDescent="0.3">
      <c r="B6" s="18" t="s">
        <v>9</v>
      </c>
      <c r="C6" s="36">
        <v>0</v>
      </c>
      <c r="D6" s="36">
        <v>0</v>
      </c>
      <c r="E6" s="36">
        <v>6</v>
      </c>
      <c r="F6" s="36">
        <v>0</v>
      </c>
      <c r="G6" s="36">
        <v>3</v>
      </c>
    </row>
    <row r="7" spans="2:8" x14ac:dyDescent="0.3">
      <c r="B7" s="18" t="s">
        <v>5</v>
      </c>
      <c r="C7" s="36">
        <v>0</v>
      </c>
      <c r="D7" s="36">
        <v>0</v>
      </c>
      <c r="E7" s="36">
        <v>0</v>
      </c>
      <c r="F7" s="36">
        <v>1</v>
      </c>
      <c r="G7" s="36">
        <v>0</v>
      </c>
    </row>
    <row r="8" spans="2:8" x14ac:dyDescent="0.3">
      <c r="B8" s="18" t="s">
        <v>4</v>
      </c>
      <c r="C8" s="37">
        <v>4</v>
      </c>
      <c r="D8" s="36">
        <v>0</v>
      </c>
      <c r="E8" s="36">
        <v>16</v>
      </c>
      <c r="F8" s="36">
        <v>0</v>
      </c>
      <c r="G8" s="36">
        <v>0</v>
      </c>
    </row>
    <row r="9" spans="2:8" x14ac:dyDescent="0.3">
      <c r="B9" s="18" t="s">
        <v>1</v>
      </c>
      <c r="C9" s="36">
        <v>0</v>
      </c>
      <c r="D9" s="36">
        <v>0</v>
      </c>
      <c r="E9" s="36">
        <v>0</v>
      </c>
      <c r="F9" s="36">
        <v>0</v>
      </c>
      <c r="G9" s="36">
        <v>24</v>
      </c>
    </row>
    <row r="10" spans="2:8" x14ac:dyDescent="0.3">
      <c r="B10" s="19" t="s">
        <v>51</v>
      </c>
      <c r="C10" s="39">
        <f>SUM(C3:C9)</f>
        <v>10</v>
      </c>
      <c r="D10" s="39">
        <f>SUM(D3:D9)</f>
        <v>8</v>
      </c>
      <c r="E10" s="39">
        <f>SUM(E3:E9)</f>
        <v>25</v>
      </c>
      <c r="F10" s="39">
        <f>SUM(F3:F9)</f>
        <v>17</v>
      </c>
      <c r="G10" s="39">
        <f>SUM(G3:G9)</f>
        <v>61</v>
      </c>
    </row>
    <row r="11" spans="2:8" x14ac:dyDescent="0.3">
      <c r="B11" s="18"/>
    </row>
    <row r="12" spans="2:8" x14ac:dyDescent="0.3">
      <c r="B12" s="18"/>
    </row>
    <row r="13" spans="2:8" x14ac:dyDescent="0.3">
      <c r="B13" s="17" t="s">
        <v>30</v>
      </c>
      <c r="C13" s="39" t="s">
        <v>122</v>
      </c>
      <c r="D13" s="39" t="s">
        <v>118</v>
      </c>
      <c r="E13" s="39" t="s">
        <v>124</v>
      </c>
      <c r="F13" s="39" t="s">
        <v>120</v>
      </c>
      <c r="G13" s="39" t="s">
        <v>121</v>
      </c>
    </row>
    <row r="14" spans="2:8" x14ac:dyDescent="0.3">
      <c r="B14" s="18" t="s">
        <v>24</v>
      </c>
      <c r="C14" s="34">
        <f>(C3/10)*100</f>
        <v>40</v>
      </c>
      <c r="D14" s="34">
        <f>(D3/8)*100</f>
        <v>100</v>
      </c>
      <c r="E14" s="34">
        <f>(E3/25)*100</f>
        <v>0</v>
      </c>
      <c r="F14" s="34">
        <f>(F3/17)*100</f>
        <v>0</v>
      </c>
      <c r="G14" s="34">
        <f>(G3/61)*100</f>
        <v>32.786885245901637</v>
      </c>
    </row>
    <row r="15" spans="2:8" x14ac:dyDescent="0.3">
      <c r="B15" s="18" t="s">
        <v>19</v>
      </c>
      <c r="C15" s="34">
        <f t="shared" ref="C15:C21" si="0">(C4/10)*100</f>
        <v>0</v>
      </c>
      <c r="D15" s="34">
        <f t="shared" ref="D15:D21" si="1">(D4/8)*100</f>
        <v>0</v>
      </c>
      <c r="E15" s="34">
        <f t="shared" ref="E15:E21" si="2">(E4/25)*100</f>
        <v>0</v>
      </c>
      <c r="F15" s="34">
        <f t="shared" ref="F15:F21" si="3">(F4/17)*100</f>
        <v>94.117647058823522</v>
      </c>
      <c r="G15" s="34">
        <f t="shared" ref="G15:G21" si="4">(G4/61)*100</f>
        <v>0</v>
      </c>
    </row>
    <row r="16" spans="2:8" x14ac:dyDescent="0.3">
      <c r="B16" s="18" t="s">
        <v>10</v>
      </c>
      <c r="C16" s="34">
        <f t="shared" si="0"/>
        <v>20</v>
      </c>
      <c r="D16" s="34">
        <f t="shared" si="1"/>
        <v>0</v>
      </c>
      <c r="E16" s="34">
        <f t="shared" si="2"/>
        <v>12</v>
      </c>
      <c r="F16" s="34">
        <f t="shared" si="3"/>
        <v>0</v>
      </c>
      <c r="G16" s="34">
        <f t="shared" si="4"/>
        <v>22.950819672131146</v>
      </c>
    </row>
    <row r="17" spans="2:7" x14ac:dyDescent="0.3">
      <c r="B17" s="18" t="s">
        <v>9</v>
      </c>
      <c r="C17" s="34">
        <f t="shared" si="0"/>
        <v>0</v>
      </c>
      <c r="D17" s="34">
        <f t="shared" si="1"/>
        <v>0</v>
      </c>
      <c r="E17" s="34">
        <f t="shared" si="2"/>
        <v>24</v>
      </c>
      <c r="F17" s="34">
        <f t="shared" si="3"/>
        <v>0</v>
      </c>
      <c r="G17" s="34">
        <f t="shared" si="4"/>
        <v>4.918032786885246</v>
      </c>
    </row>
    <row r="18" spans="2:7" x14ac:dyDescent="0.3">
      <c r="B18" s="18" t="s">
        <v>5</v>
      </c>
      <c r="C18" s="34">
        <f t="shared" si="0"/>
        <v>0</v>
      </c>
      <c r="D18" s="34">
        <f t="shared" si="1"/>
        <v>0</v>
      </c>
      <c r="E18" s="34">
        <f t="shared" si="2"/>
        <v>0</v>
      </c>
      <c r="F18" s="34">
        <f t="shared" si="3"/>
        <v>5.8823529411764701</v>
      </c>
      <c r="G18" s="34">
        <f t="shared" si="4"/>
        <v>0</v>
      </c>
    </row>
    <row r="19" spans="2:7" x14ac:dyDescent="0.3">
      <c r="B19" s="18" t="s">
        <v>4</v>
      </c>
      <c r="C19" s="34">
        <f t="shared" si="0"/>
        <v>40</v>
      </c>
      <c r="D19" s="34">
        <f t="shared" si="1"/>
        <v>0</v>
      </c>
      <c r="E19" s="34">
        <f t="shared" si="2"/>
        <v>64</v>
      </c>
      <c r="F19" s="34">
        <f t="shared" si="3"/>
        <v>0</v>
      </c>
      <c r="G19" s="34">
        <f t="shared" si="4"/>
        <v>0</v>
      </c>
    </row>
    <row r="20" spans="2:7" x14ac:dyDescent="0.3">
      <c r="B20" s="18" t="s">
        <v>1</v>
      </c>
      <c r="C20" s="34">
        <f t="shared" si="0"/>
        <v>0</v>
      </c>
      <c r="D20" s="34">
        <f t="shared" si="1"/>
        <v>0</v>
      </c>
      <c r="E20" s="34">
        <f t="shared" si="2"/>
        <v>0</v>
      </c>
      <c r="F20" s="34">
        <f t="shared" si="3"/>
        <v>0</v>
      </c>
      <c r="G20" s="34">
        <f t="shared" si="4"/>
        <v>39.344262295081968</v>
      </c>
    </row>
    <row r="21" spans="2:7" x14ac:dyDescent="0.3">
      <c r="B21" s="19" t="s">
        <v>51</v>
      </c>
      <c r="C21" s="105">
        <f t="shared" si="0"/>
        <v>100</v>
      </c>
      <c r="D21" s="105">
        <f t="shared" si="1"/>
        <v>100</v>
      </c>
      <c r="E21" s="105">
        <f t="shared" si="2"/>
        <v>100</v>
      </c>
      <c r="F21" s="105">
        <f t="shared" si="3"/>
        <v>100</v>
      </c>
      <c r="G21" s="105">
        <f t="shared" si="4"/>
        <v>100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77"/>
  <sheetViews>
    <sheetView zoomScaleNormal="100" workbookViewId="0"/>
  </sheetViews>
  <sheetFormatPr baseColWidth="10" defaultRowHeight="14.4" x14ac:dyDescent="0.3"/>
  <cols>
    <col min="1" max="1" width="19" style="6" customWidth="1"/>
    <col min="2" max="2" width="29.109375" style="6" bestFit="1" customWidth="1"/>
    <col min="3" max="22" width="11.5546875" style="36"/>
    <col min="23" max="25" width="11.5546875" style="6"/>
  </cols>
  <sheetData>
    <row r="2" spans="2:22" x14ac:dyDescent="0.3">
      <c r="B2" s="41" t="s">
        <v>30</v>
      </c>
      <c r="C2" s="106" t="s">
        <v>126</v>
      </c>
      <c r="D2" s="107"/>
      <c r="E2" s="107"/>
      <c r="F2" s="108"/>
      <c r="G2" s="106" t="s">
        <v>123</v>
      </c>
      <c r="H2" s="107"/>
      <c r="I2" s="107"/>
      <c r="J2" s="108"/>
      <c r="K2" s="106" t="s">
        <v>119</v>
      </c>
      <c r="L2" s="107"/>
      <c r="M2" s="107"/>
      <c r="N2" s="108"/>
      <c r="O2" s="106" t="s">
        <v>127</v>
      </c>
      <c r="P2" s="107"/>
      <c r="Q2" s="107"/>
      <c r="R2" s="108"/>
      <c r="S2" s="107" t="s">
        <v>128</v>
      </c>
      <c r="T2" s="107"/>
      <c r="U2" s="107"/>
      <c r="V2" s="108"/>
    </row>
    <row r="3" spans="2:22" x14ac:dyDescent="0.3">
      <c r="B3" s="42"/>
      <c r="C3" s="109" t="s">
        <v>29</v>
      </c>
      <c r="D3" s="110" t="s">
        <v>28</v>
      </c>
      <c r="E3" s="110" t="s">
        <v>27</v>
      </c>
      <c r="F3" s="111" t="s">
        <v>26</v>
      </c>
      <c r="G3" s="109" t="s">
        <v>29</v>
      </c>
      <c r="H3" s="110" t="s">
        <v>28</v>
      </c>
      <c r="I3" s="110" t="s">
        <v>27</v>
      </c>
      <c r="J3" s="111" t="s">
        <v>26</v>
      </c>
      <c r="K3" s="109" t="s">
        <v>29</v>
      </c>
      <c r="L3" s="110" t="s">
        <v>28</v>
      </c>
      <c r="M3" s="110" t="s">
        <v>27</v>
      </c>
      <c r="N3" s="111" t="s">
        <v>26</v>
      </c>
      <c r="O3" s="109" t="s">
        <v>29</v>
      </c>
      <c r="P3" s="110" t="s">
        <v>28</v>
      </c>
      <c r="Q3" s="110" t="s">
        <v>27</v>
      </c>
      <c r="R3" s="111" t="s">
        <v>26</v>
      </c>
      <c r="S3" s="110" t="s">
        <v>29</v>
      </c>
      <c r="T3" s="110" t="s">
        <v>28</v>
      </c>
      <c r="U3" s="110" t="s">
        <v>27</v>
      </c>
      <c r="V3" s="111" t="s">
        <v>26</v>
      </c>
    </row>
    <row r="4" spans="2:22" x14ac:dyDescent="0.3">
      <c r="B4" s="16" t="s">
        <v>53</v>
      </c>
      <c r="C4" s="112">
        <v>0</v>
      </c>
      <c r="D4" s="113">
        <v>84</v>
      </c>
      <c r="E4" s="113">
        <v>0</v>
      </c>
      <c r="F4" s="114">
        <v>0</v>
      </c>
      <c r="G4" s="21">
        <v>0</v>
      </c>
      <c r="H4" s="23">
        <v>60</v>
      </c>
      <c r="I4" s="23">
        <v>0</v>
      </c>
      <c r="J4" s="26">
        <v>0</v>
      </c>
      <c r="K4" s="112">
        <v>0</v>
      </c>
      <c r="L4" s="113">
        <v>96</v>
      </c>
      <c r="M4" s="113">
        <v>0</v>
      </c>
      <c r="N4" s="114">
        <v>0</v>
      </c>
      <c r="O4" s="112">
        <v>0</v>
      </c>
      <c r="P4" s="113">
        <v>108</v>
      </c>
      <c r="Q4" s="113">
        <v>0</v>
      </c>
      <c r="R4" s="114">
        <v>0</v>
      </c>
      <c r="S4" s="113">
        <v>0</v>
      </c>
      <c r="T4" s="113">
        <v>84</v>
      </c>
      <c r="U4" s="113">
        <v>0</v>
      </c>
      <c r="V4" s="114">
        <v>0</v>
      </c>
    </row>
    <row r="5" spans="2:22" s="6" customFormat="1" x14ac:dyDescent="0.3">
      <c r="B5" s="2" t="s">
        <v>54</v>
      </c>
      <c r="C5" s="21">
        <v>15</v>
      </c>
      <c r="D5" s="23">
        <v>1749</v>
      </c>
      <c r="E5" s="23">
        <v>518</v>
      </c>
      <c r="F5" s="26">
        <v>5159</v>
      </c>
      <c r="G5" s="21">
        <v>15</v>
      </c>
      <c r="H5" s="23">
        <v>2325</v>
      </c>
      <c r="I5" s="23">
        <v>412</v>
      </c>
      <c r="J5" s="26">
        <v>3060</v>
      </c>
      <c r="K5" s="21">
        <v>16</v>
      </c>
      <c r="L5" s="23">
        <v>2342</v>
      </c>
      <c r="M5" s="23">
        <v>505</v>
      </c>
      <c r="N5" s="26">
        <v>7213</v>
      </c>
      <c r="O5" s="21">
        <v>16</v>
      </c>
      <c r="P5" s="23">
        <v>1761</v>
      </c>
      <c r="Q5" s="23">
        <v>437</v>
      </c>
      <c r="R5" s="26">
        <v>4581</v>
      </c>
      <c r="S5" s="23">
        <v>11</v>
      </c>
      <c r="T5" s="23">
        <v>1762</v>
      </c>
      <c r="U5" s="23">
        <v>180</v>
      </c>
      <c r="V5" s="26">
        <v>5008</v>
      </c>
    </row>
    <row r="6" spans="2:22" x14ac:dyDescent="0.3">
      <c r="B6" s="2" t="s">
        <v>55</v>
      </c>
      <c r="C6" s="21">
        <v>128</v>
      </c>
      <c r="D6" s="23">
        <v>35</v>
      </c>
      <c r="E6" s="23">
        <v>26</v>
      </c>
      <c r="F6" s="26">
        <v>25</v>
      </c>
      <c r="G6" s="21">
        <v>93</v>
      </c>
      <c r="H6" s="23">
        <v>21</v>
      </c>
      <c r="I6" s="23">
        <v>10</v>
      </c>
      <c r="J6" s="26">
        <v>15</v>
      </c>
      <c r="K6" s="21">
        <v>74</v>
      </c>
      <c r="L6" s="23">
        <v>35</v>
      </c>
      <c r="M6" s="23">
        <v>35</v>
      </c>
      <c r="N6" s="26">
        <v>86</v>
      </c>
      <c r="O6" s="21">
        <v>92</v>
      </c>
      <c r="P6" s="23">
        <v>35</v>
      </c>
      <c r="Q6" s="23">
        <v>29</v>
      </c>
      <c r="R6" s="26">
        <v>82</v>
      </c>
      <c r="S6" s="23">
        <v>57</v>
      </c>
      <c r="T6" s="23">
        <v>35</v>
      </c>
      <c r="U6" s="23">
        <v>30</v>
      </c>
      <c r="V6" s="26">
        <v>85</v>
      </c>
    </row>
    <row r="7" spans="2:22" x14ac:dyDescent="0.3">
      <c r="B7" s="2" t="s">
        <v>56</v>
      </c>
      <c r="C7" s="21">
        <v>5</v>
      </c>
      <c r="D7" s="23">
        <v>0</v>
      </c>
      <c r="E7" s="23">
        <v>2</v>
      </c>
      <c r="F7" s="26">
        <v>0</v>
      </c>
      <c r="G7" s="21">
        <v>3</v>
      </c>
      <c r="H7" s="23">
        <v>0</v>
      </c>
      <c r="I7" s="23">
        <v>3</v>
      </c>
      <c r="J7" s="26">
        <v>0</v>
      </c>
      <c r="K7" s="21">
        <v>5</v>
      </c>
      <c r="L7" s="23">
        <v>2</v>
      </c>
      <c r="M7" s="23">
        <v>11</v>
      </c>
      <c r="N7" s="26">
        <v>1</v>
      </c>
      <c r="O7" s="21">
        <v>3</v>
      </c>
      <c r="P7" s="23">
        <v>0</v>
      </c>
      <c r="Q7" s="23">
        <v>7</v>
      </c>
      <c r="R7" s="26">
        <v>2</v>
      </c>
      <c r="S7" s="23">
        <v>3</v>
      </c>
      <c r="T7" s="23">
        <v>0</v>
      </c>
      <c r="U7" s="23">
        <v>5</v>
      </c>
      <c r="V7" s="26">
        <v>0</v>
      </c>
    </row>
    <row r="8" spans="2:22" s="6" customFormat="1" x14ac:dyDescent="0.3">
      <c r="B8" s="2" t="s">
        <v>57</v>
      </c>
      <c r="C8" s="21">
        <v>61</v>
      </c>
      <c r="D8" s="23">
        <v>45</v>
      </c>
      <c r="E8" s="23">
        <v>16</v>
      </c>
      <c r="F8" s="26">
        <v>75</v>
      </c>
      <c r="G8" s="21">
        <v>20</v>
      </c>
      <c r="H8" s="23">
        <v>27</v>
      </c>
      <c r="I8" s="23">
        <v>17</v>
      </c>
      <c r="J8" s="26">
        <v>96</v>
      </c>
      <c r="K8" s="21">
        <v>28</v>
      </c>
      <c r="L8" s="23">
        <v>45</v>
      </c>
      <c r="M8" s="23">
        <v>20</v>
      </c>
      <c r="N8" s="26">
        <v>165</v>
      </c>
      <c r="O8" s="21">
        <v>70</v>
      </c>
      <c r="P8" s="23">
        <v>45</v>
      </c>
      <c r="Q8" s="23">
        <v>24</v>
      </c>
      <c r="R8" s="26">
        <v>188</v>
      </c>
      <c r="S8" s="23">
        <v>46</v>
      </c>
      <c r="T8" s="23">
        <v>45</v>
      </c>
      <c r="U8" s="23">
        <v>36</v>
      </c>
      <c r="V8" s="26">
        <v>159</v>
      </c>
    </row>
    <row r="9" spans="2:22" s="6" customFormat="1" x14ac:dyDescent="0.3">
      <c r="B9" s="2" t="s">
        <v>58</v>
      </c>
      <c r="C9" s="21">
        <v>19</v>
      </c>
      <c r="D9" s="23">
        <v>27</v>
      </c>
      <c r="E9" s="23">
        <v>32</v>
      </c>
      <c r="F9" s="26">
        <v>4</v>
      </c>
      <c r="G9" s="21">
        <v>12</v>
      </c>
      <c r="H9" s="23">
        <v>29</v>
      </c>
      <c r="I9" s="23">
        <v>26</v>
      </c>
      <c r="J9" s="26">
        <v>2</v>
      </c>
      <c r="K9" s="21">
        <v>13</v>
      </c>
      <c r="L9" s="23">
        <v>50</v>
      </c>
      <c r="M9" s="23">
        <v>21</v>
      </c>
      <c r="N9" s="26">
        <v>8</v>
      </c>
      <c r="O9" s="21">
        <v>16</v>
      </c>
      <c r="P9" s="23">
        <v>30</v>
      </c>
      <c r="Q9" s="23">
        <v>17</v>
      </c>
      <c r="R9" s="26">
        <v>6</v>
      </c>
      <c r="S9" s="23">
        <v>18</v>
      </c>
      <c r="T9" s="23">
        <v>35</v>
      </c>
      <c r="U9" s="23">
        <v>23</v>
      </c>
      <c r="V9" s="26">
        <v>5</v>
      </c>
    </row>
    <row r="10" spans="2:22" x14ac:dyDescent="0.3">
      <c r="B10" s="2" t="s">
        <v>59</v>
      </c>
      <c r="C10" s="21">
        <v>1388</v>
      </c>
      <c r="D10" s="23">
        <v>255</v>
      </c>
      <c r="E10" s="23">
        <v>502</v>
      </c>
      <c r="F10" s="26">
        <v>3403</v>
      </c>
      <c r="G10" s="21">
        <v>1445</v>
      </c>
      <c r="H10" s="23">
        <v>106</v>
      </c>
      <c r="I10" s="23">
        <v>1339</v>
      </c>
      <c r="J10" s="26">
        <v>2537</v>
      </c>
      <c r="K10" s="21">
        <v>1677</v>
      </c>
      <c r="L10" s="23">
        <v>268</v>
      </c>
      <c r="M10" s="23">
        <v>474</v>
      </c>
      <c r="N10" s="26">
        <v>4269</v>
      </c>
      <c r="O10" s="21">
        <v>1595</v>
      </c>
      <c r="P10" s="23">
        <v>207</v>
      </c>
      <c r="Q10" s="23">
        <v>72</v>
      </c>
      <c r="R10" s="26">
        <v>3877</v>
      </c>
      <c r="S10" s="23">
        <v>1383</v>
      </c>
      <c r="T10" s="23">
        <v>210</v>
      </c>
      <c r="U10" s="23">
        <v>913</v>
      </c>
      <c r="V10" s="26">
        <v>3828</v>
      </c>
    </row>
    <row r="11" spans="2:22" x14ac:dyDescent="0.3">
      <c r="B11" s="2" t="s">
        <v>60</v>
      </c>
      <c r="C11" s="21">
        <v>148</v>
      </c>
      <c r="D11" s="23">
        <v>3</v>
      </c>
      <c r="E11" s="23">
        <v>188</v>
      </c>
      <c r="F11" s="26">
        <v>16</v>
      </c>
      <c r="G11" s="21">
        <v>125</v>
      </c>
      <c r="H11" s="23">
        <v>0</v>
      </c>
      <c r="I11" s="23">
        <v>279</v>
      </c>
      <c r="J11" s="26">
        <v>12</v>
      </c>
      <c r="K11" s="21">
        <v>163</v>
      </c>
      <c r="L11" s="23">
        <v>1</v>
      </c>
      <c r="M11" s="23">
        <v>225</v>
      </c>
      <c r="N11" s="26">
        <v>22</v>
      </c>
      <c r="O11" s="21">
        <v>184</v>
      </c>
      <c r="P11" s="23">
        <v>3</v>
      </c>
      <c r="Q11" s="23">
        <v>185</v>
      </c>
      <c r="R11" s="26">
        <v>20</v>
      </c>
      <c r="S11" s="23">
        <v>163</v>
      </c>
      <c r="T11" s="23">
        <v>1</v>
      </c>
      <c r="U11" s="23">
        <v>230</v>
      </c>
      <c r="V11" s="26">
        <v>20</v>
      </c>
    </row>
    <row r="12" spans="2:22" x14ac:dyDescent="0.3">
      <c r="B12" s="2" t="s">
        <v>61</v>
      </c>
      <c r="C12" s="21">
        <v>13</v>
      </c>
      <c r="D12" s="23">
        <v>0</v>
      </c>
      <c r="E12" s="23">
        <v>2</v>
      </c>
      <c r="F12" s="26">
        <v>23</v>
      </c>
      <c r="G12" s="21">
        <v>10</v>
      </c>
      <c r="H12" s="23">
        <v>0</v>
      </c>
      <c r="I12" s="23">
        <v>1</v>
      </c>
      <c r="J12" s="26">
        <v>24</v>
      </c>
      <c r="K12" s="21">
        <v>13</v>
      </c>
      <c r="L12" s="23">
        <v>0</v>
      </c>
      <c r="M12" s="23">
        <v>5</v>
      </c>
      <c r="N12" s="26">
        <v>27</v>
      </c>
      <c r="O12" s="21">
        <v>17</v>
      </c>
      <c r="P12" s="23">
        <v>0</v>
      </c>
      <c r="Q12" s="23">
        <v>2</v>
      </c>
      <c r="R12" s="26">
        <v>30</v>
      </c>
      <c r="S12" s="23">
        <v>16</v>
      </c>
      <c r="T12" s="23">
        <v>0</v>
      </c>
      <c r="U12" s="23">
        <v>0</v>
      </c>
      <c r="V12" s="26">
        <v>34</v>
      </c>
    </row>
    <row r="13" spans="2:22" x14ac:dyDescent="0.3">
      <c r="B13" s="2" t="s">
        <v>62</v>
      </c>
      <c r="C13" s="21">
        <v>36</v>
      </c>
      <c r="D13" s="23">
        <v>246</v>
      </c>
      <c r="E13" s="23">
        <v>226</v>
      </c>
      <c r="F13" s="26">
        <v>22</v>
      </c>
      <c r="G13" s="21">
        <v>28</v>
      </c>
      <c r="H13" s="23">
        <v>314</v>
      </c>
      <c r="I13" s="23">
        <v>223</v>
      </c>
      <c r="J13" s="26">
        <v>25</v>
      </c>
      <c r="K13" s="21">
        <v>35</v>
      </c>
      <c r="L13" s="23">
        <v>318</v>
      </c>
      <c r="M13" s="23">
        <v>236</v>
      </c>
      <c r="N13" s="26">
        <v>40</v>
      </c>
      <c r="O13" s="21">
        <v>43</v>
      </c>
      <c r="P13" s="23">
        <v>244</v>
      </c>
      <c r="Q13" s="23">
        <v>260</v>
      </c>
      <c r="R13" s="26">
        <v>34</v>
      </c>
      <c r="S13" s="23">
        <v>35</v>
      </c>
      <c r="T13" s="23">
        <v>238</v>
      </c>
      <c r="U13" s="23">
        <v>178</v>
      </c>
      <c r="V13" s="26">
        <v>41</v>
      </c>
    </row>
    <row r="14" spans="2:22" s="6" customFormat="1" x14ac:dyDescent="0.3">
      <c r="B14" s="2" t="s">
        <v>63</v>
      </c>
      <c r="C14" s="21">
        <v>56</v>
      </c>
      <c r="D14" s="23">
        <v>87</v>
      </c>
      <c r="E14" s="23">
        <v>46</v>
      </c>
      <c r="F14" s="26">
        <v>77</v>
      </c>
      <c r="G14" s="21">
        <v>47</v>
      </c>
      <c r="H14" s="23">
        <v>88</v>
      </c>
      <c r="I14" s="23">
        <v>56</v>
      </c>
      <c r="J14" s="26">
        <v>88</v>
      </c>
      <c r="K14" s="21">
        <v>34</v>
      </c>
      <c r="L14" s="23">
        <v>95</v>
      </c>
      <c r="M14" s="23">
        <v>59</v>
      </c>
      <c r="N14" s="26">
        <v>95</v>
      </c>
      <c r="O14" s="21">
        <v>37</v>
      </c>
      <c r="P14" s="23">
        <v>98</v>
      </c>
      <c r="Q14" s="23">
        <v>54</v>
      </c>
      <c r="R14" s="26">
        <v>89</v>
      </c>
      <c r="S14" s="23">
        <v>33</v>
      </c>
      <c r="T14" s="23">
        <v>101</v>
      </c>
      <c r="U14" s="23">
        <v>34</v>
      </c>
      <c r="V14" s="26">
        <v>108</v>
      </c>
    </row>
    <row r="15" spans="2:22" s="6" customFormat="1" x14ac:dyDescent="0.3">
      <c r="B15" s="2" t="s">
        <v>64</v>
      </c>
      <c r="C15" s="21">
        <v>57</v>
      </c>
      <c r="D15" s="23">
        <v>70</v>
      </c>
      <c r="E15" s="23">
        <v>38</v>
      </c>
      <c r="F15" s="26">
        <v>61</v>
      </c>
      <c r="G15" s="21">
        <v>41</v>
      </c>
      <c r="H15" s="23">
        <v>59</v>
      </c>
      <c r="I15" s="23">
        <v>26</v>
      </c>
      <c r="J15" s="26">
        <v>101</v>
      </c>
      <c r="K15" s="21">
        <v>62</v>
      </c>
      <c r="L15" s="23">
        <v>68</v>
      </c>
      <c r="M15" s="23">
        <v>32</v>
      </c>
      <c r="N15" s="26">
        <v>100</v>
      </c>
      <c r="O15" s="21">
        <v>54</v>
      </c>
      <c r="P15" s="23">
        <v>71</v>
      </c>
      <c r="Q15" s="23">
        <v>39</v>
      </c>
      <c r="R15" s="26">
        <v>87</v>
      </c>
      <c r="S15" s="23">
        <v>55</v>
      </c>
      <c r="T15" s="23">
        <v>76</v>
      </c>
      <c r="U15" s="23">
        <v>24</v>
      </c>
      <c r="V15" s="26">
        <v>99</v>
      </c>
    </row>
    <row r="16" spans="2:22" s="6" customFormat="1" x14ac:dyDescent="0.3">
      <c r="B16" s="2" t="s">
        <v>65</v>
      </c>
      <c r="C16" s="21">
        <v>122</v>
      </c>
      <c r="D16" s="23">
        <v>0</v>
      </c>
      <c r="E16" s="23">
        <v>103</v>
      </c>
      <c r="F16" s="26">
        <v>147</v>
      </c>
      <c r="G16" s="21">
        <v>74</v>
      </c>
      <c r="H16" s="23">
        <v>0</v>
      </c>
      <c r="I16" s="23">
        <v>82</v>
      </c>
      <c r="J16" s="26">
        <v>170</v>
      </c>
      <c r="K16" s="21">
        <v>121</v>
      </c>
      <c r="L16" s="23">
        <v>0</v>
      </c>
      <c r="M16" s="23">
        <v>103</v>
      </c>
      <c r="N16" s="26">
        <v>170</v>
      </c>
      <c r="O16" s="21">
        <v>147</v>
      </c>
      <c r="P16" s="23">
        <v>0</v>
      </c>
      <c r="Q16" s="23">
        <v>44</v>
      </c>
      <c r="R16" s="26">
        <v>180</v>
      </c>
      <c r="S16" s="23">
        <v>120</v>
      </c>
      <c r="T16" s="23">
        <v>0</v>
      </c>
      <c r="U16" s="23">
        <v>97</v>
      </c>
      <c r="V16" s="26">
        <v>220</v>
      </c>
    </row>
    <row r="17" spans="2:22" x14ac:dyDescent="0.3">
      <c r="B17" s="2" t="s">
        <v>66</v>
      </c>
      <c r="C17" s="21">
        <v>40</v>
      </c>
      <c r="D17" s="23">
        <v>16</v>
      </c>
      <c r="E17" s="23">
        <v>3</v>
      </c>
      <c r="F17" s="26">
        <v>9</v>
      </c>
      <c r="G17" s="21">
        <v>23</v>
      </c>
      <c r="H17" s="23">
        <v>18</v>
      </c>
      <c r="I17" s="23">
        <v>9</v>
      </c>
      <c r="J17" s="26">
        <v>12</v>
      </c>
      <c r="K17" s="21">
        <v>48</v>
      </c>
      <c r="L17" s="23">
        <v>15</v>
      </c>
      <c r="M17" s="23">
        <v>7</v>
      </c>
      <c r="N17" s="26">
        <v>15</v>
      </c>
      <c r="O17" s="21">
        <v>49</v>
      </c>
      <c r="P17" s="23">
        <v>13</v>
      </c>
      <c r="Q17" s="23">
        <v>8</v>
      </c>
      <c r="R17" s="26">
        <v>13</v>
      </c>
      <c r="S17" s="23">
        <v>38</v>
      </c>
      <c r="T17" s="23">
        <v>13</v>
      </c>
      <c r="U17" s="23">
        <v>7</v>
      </c>
      <c r="V17" s="26">
        <v>19</v>
      </c>
    </row>
    <row r="18" spans="2:22" x14ac:dyDescent="0.3">
      <c r="B18" s="2" t="s">
        <v>67</v>
      </c>
      <c r="C18" s="21">
        <v>17</v>
      </c>
      <c r="D18" s="23">
        <v>0</v>
      </c>
      <c r="E18" s="23">
        <v>31</v>
      </c>
      <c r="F18" s="26">
        <v>87</v>
      </c>
      <c r="G18" s="21">
        <v>8</v>
      </c>
      <c r="H18" s="23">
        <v>0</v>
      </c>
      <c r="I18" s="23">
        <v>43</v>
      </c>
      <c r="J18" s="26">
        <v>79</v>
      </c>
      <c r="K18" s="21">
        <v>20</v>
      </c>
      <c r="L18" s="23">
        <v>0</v>
      </c>
      <c r="M18" s="23">
        <v>54</v>
      </c>
      <c r="N18" s="26">
        <v>102</v>
      </c>
      <c r="O18" s="21">
        <v>20</v>
      </c>
      <c r="P18" s="23">
        <v>0</v>
      </c>
      <c r="Q18" s="23">
        <v>45</v>
      </c>
      <c r="R18" s="26">
        <v>109</v>
      </c>
      <c r="S18" s="23">
        <v>18</v>
      </c>
      <c r="T18" s="23">
        <v>0</v>
      </c>
      <c r="U18" s="23">
        <v>27</v>
      </c>
      <c r="V18" s="26">
        <v>142</v>
      </c>
    </row>
    <row r="19" spans="2:22" x14ac:dyDescent="0.3">
      <c r="B19" s="2" t="s">
        <v>68</v>
      </c>
      <c r="C19" s="21">
        <v>0</v>
      </c>
      <c r="D19" s="23">
        <v>9</v>
      </c>
      <c r="E19" s="23">
        <v>6</v>
      </c>
      <c r="F19" s="26">
        <v>2</v>
      </c>
      <c r="G19" s="21">
        <v>0</v>
      </c>
      <c r="H19" s="23">
        <v>8</v>
      </c>
      <c r="I19" s="23">
        <v>0</v>
      </c>
      <c r="J19" s="26">
        <v>0</v>
      </c>
      <c r="K19" s="21">
        <v>0</v>
      </c>
      <c r="L19" s="23">
        <v>11</v>
      </c>
      <c r="M19" s="23">
        <v>0</v>
      </c>
      <c r="N19" s="26">
        <v>4</v>
      </c>
      <c r="O19" s="21">
        <v>0</v>
      </c>
      <c r="P19" s="23">
        <v>10</v>
      </c>
      <c r="Q19" s="23">
        <v>2</v>
      </c>
      <c r="R19" s="26">
        <v>4</v>
      </c>
      <c r="S19" s="23">
        <v>0</v>
      </c>
      <c r="T19" s="23">
        <v>12</v>
      </c>
      <c r="U19" s="23">
        <v>0</v>
      </c>
      <c r="V19" s="26">
        <v>2</v>
      </c>
    </row>
    <row r="20" spans="2:22" x14ac:dyDescent="0.3">
      <c r="B20" s="2" t="s">
        <v>69</v>
      </c>
      <c r="C20" s="21">
        <v>30</v>
      </c>
      <c r="D20" s="23">
        <v>0</v>
      </c>
      <c r="E20" s="23">
        <v>45</v>
      </c>
      <c r="F20" s="26">
        <v>0</v>
      </c>
      <c r="G20" s="21">
        <v>15</v>
      </c>
      <c r="H20" s="23">
        <v>0</v>
      </c>
      <c r="I20" s="23">
        <v>2</v>
      </c>
      <c r="J20" s="26">
        <v>0</v>
      </c>
      <c r="K20" s="21">
        <v>15</v>
      </c>
      <c r="L20" s="23">
        <v>0</v>
      </c>
      <c r="M20" s="23">
        <v>15</v>
      </c>
      <c r="N20" s="26">
        <v>0</v>
      </c>
      <c r="O20" s="21">
        <v>15</v>
      </c>
      <c r="P20" s="23">
        <v>0</v>
      </c>
      <c r="Q20" s="23">
        <v>30</v>
      </c>
      <c r="R20" s="26">
        <v>0</v>
      </c>
      <c r="S20" s="23">
        <v>15</v>
      </c>
      <c r="T20" s="23">
        <v>0</v>
      </c>
      <c r="U20" s="23">
        <v>15</v>
      </c>
      <c r="V20" s="26">
        <v>0</v>
      </c>
    </row>
    <row r="21" spans="2:22" x14ac:dyDescent="0.3">
      <c r="B21" s="2" t="s">
        <v>70</v>
      </c>
      <c r="C21" s="21">
        <v>0</v>
      </c>
      <c r="D21" s="23">
        <v>4</v>
      </c>
      <c r="E21" s="23">
        <v>2</v>
      </c>
      <c r="F21" s="26">
        <v>13</v>
      </c>
      <c r="G21" s="21">
        <v>1</v>
      </c>
      <c r="H21" s="23">
        <v>5</v>
      </c>
      <c r="I21" s="23">
        <v>3</v>
      </c>
      <c r="J21" s="26">
        <v>17</v>
      </c>
      <c r="K21" s="21">
        <v>0</v>
      </c>
      <c r="L21" s="23">
        <v>4</v>
      </c>
      <c r="M21" s="23">
        <v>5</v>
      </c>
      <c r="N21" s="26">
        <v>14</v>
      </c>
      <c r="O21" s="21">
        <v>0</v>
      </c>
      <c r="P21" s="23">
        <v>4</v>
      </c>
      <c r="Q21" s="23">
        <v>3</v>
      </c>
      <c r="R21" s="26">
        <v>15</v>
      </c>
      <c r="S21" s="23">
        <v>1</v>
      </c>
      <c r="T21" s="23">
        <v>5</v>
      </c>
      <c r="U21" s="23">
        <v>3</v>
      </c>
      <c r="V21" s="26">
        <v>18</v>
      </c>
    </row>
    <row r="22" spans="2:22" x14ac:dyDescent="0.3">
      <c r="B22" s="2" t="s">
        <v>71</v>
      </c>
      <c r="C22" s="21">
        <v>121</v>
      </c>
      <c r="D22" s="23">
        <v>280</v>
      </c>
      <c r="E22" s="23">
        <v>277</v>
      </c>
      <c r="F22" s="26">
        <v>8</v>
      </c>
      <c r="G22" s="21">
        <v>51</v>
      </c>
      <c r="H22" s="23">
        <v>102</v>
      </c>
      <c r="I22" s="23">
        <v>326</v>
      </c>
      <c r="J22" s="26">
        <v>9</v>
      </c>
      <c r="K22" s="21">
        <v>87</v>
      </c>
      <c r="L22" s="23">
        <v>258</v>
      </c>
      <c r="M22" s="23">
        <v>287</v>
      </c>
      <c r="N22" s="26">
        <v>0</v>
      </c>
      <c r="O22" s="21">
        <v>155</v>
      </c>
      <c r="P22" s="23">
        <v>204</v>
      </c>
      <c r="Q22" s="23">
        <v>348</v>
      </c>
      <c r="R22" s="26">
        <v>0</v>
      </c>
      <c r="S22" s="23">
        <v>111</v>
      </c>
      <c r="T22" s="23">
        <v>204</v>
      </c>
      <c r="U22" s="23">
        <v>289</v>
      </c>
      <c r="V22" s="26">
        <v>0</v>
      </c>
    </row>
    <row r="23" spans="2:22" x14ac:dyDescent="0.3">
      <c r="B23" s="2" t="s">
        <v>72</v>
      </c>
      <c r="C23" s="21">
        <v>26</v>
      </c>
      <c r="D23" s="23">
        <v>14</v>
      </c>
      <c r="E23" s="23">
        <v>36</v>
      </c>
      <c r="F23" s="26">
        <v>42</v>
      </c>
      <c r="G23" s="21">
        <v>24</v>
      </c>
      <c r="H23" s="23">
        <v>10</v>
      </c>
      <c r="I23" s="23">
        <v>46</v>
      </c>
      <c r="J23" s="26">
        <v>35</v>
      </c>
      <c r="K23" s="21">
        <v>27</v>
      </c>
      <c r="L23" s="23">
        <v>15</v>
      </c>
      <c r="M23" s="23">
        <v>44</v>
      </c>
      <c r="N23" s="26">
        <v>55</v>
      </c>
      <c r="O23" s="21">
        <v>21</v>
      </c>
      <c r="P23" s="23">
        <v>13</v>
      </c>
      <c r="Q23" s="23">
        <v>31</v>
      </c>
      <c r="R23" s="26">
        <v>45</v>
      </c>
      <c r="S23" s="23">
        <v>24</v>
      </c>
      <c r="T23" s="23">
        <v>15</v>
      </c>
      <c r="U23" s="23">
        <v>30</v>
      </c>
      <c r="V23" s="26">
        <v>48</v>
      </c>
    </row>
    <row r="24" spans="2:22" x14ac:dyDescent="0.3">
      <c r="B24" s="2" t="s">
        <v>73</v>
      </c>
      <c r="C24" s="21">
        <v>36</v>
      </c>
      <c r="D24" s="23">
        <v>24</v>
      </c>
      <c r="E24" s="23">
        <v>49</v>
      </c>
      <c r="F24" s="26">
        <v>39</v>
      </c>
      <c r="G24" s="21">
        <v>18</v>
      </c>
      <c r="H24" s="23">
        <v>17</v>
      </c>
      <c r="I24" s="23">
        <v>25</v>
      </c>
      <c r="J24" s="26">
        <v>41</v>
      </c>
      <c r="K24" s="21">
        <v>26</v>
      </c>
      <c r="L24" s="23">
        <v>24</v>
      </c>
      <c r="M24" s="23">
        <v>26</v>
      </c>
      <c r="N24" s="26">
        <v>61</v>
      </c>
      <c r="O24" s="21">
        <v>33</v>
      </c>
      <c r="P24" s="23">
        <v>24</v>
      </c>
      <c r="Q24" s="23">
        <v>5</v>
      </c>
      <c r="R24" s="26">
        <v>62</v>
      </c>
      <c r="S24" s="23">
        <v>24</v>
      </c>
      <c r="T24" s="23">
        <v>33</v>
      </c>
      <c r="U24" s="23">
        <v>49</v>
      </c>
      <c r="V24" s="26">
        <v>73</v>
      </c>
    </row>
    <row r="25" spans="2:22" s="6" customFormat="1" x14ac:dyDescent="0.3">
      <c r="B25" s="2" t="s">
        <v>74</v>
      </c>
      <c r="C25" s="21">
        <v>716</v>
      </c>
      <c r="D25" s="23">
        <v>400</v>
      </c>
      <c r="E25" s="23">
        <v>3</v>
      </c>
      <c r="F25" s="26">
        <v>1270</v>
      </c>
      <c r="G25" s="21">
        <v>483</v>
      </c>
      <c r="H25" s="23">
        <v>264</v>
      </c>
      <c r="I25" s="23">
        <v>503</v>
      </c>
      <c r="J25" s="26">
        <v>1263</v>
      </c>
      <c r="K25" s="21">
        <v>879</v>
      </c>
      <c r="L25" s="23">
        <v>432</v>
      </c>
      <c r="M25" s="23">
        <v>712</v>
      </c>
      <c r="N25" s="26">
        <v>1614</v>
      </c>
      <c r="O25" s="21">
        <v>883</v>
      </c>
      <c r="P25" s="23">
        <v>354</v>
      </c>
      <c r="Q25" s="23">
        <v>552</v>
      </c>
      <c r="R25" s="26">
        <v>1564</v>
      </c>
      <c r="S25" s="23">
        <v>758</v>
      </c>
      <c r="T25" s="23">
        <v>322</v>
      </c>
      <c r="U25" s="23">
        <v>721</v>
      </c>
      <c r="V25" s="26">
        <v>1801</v>
      </c>
    </row>
    <row r="26" spans="2:22" s="6" customFormat="1" x14ac:dyDescent="0.3">
      <c r="B26" s="2" t="s">
        <v>75</v>
      </c>
      <c r="C26" s="21">
        <v>1936</v>
      </c>
      <c r="D26" s="23">
        <v>132</v>
      </c>
      <c r="E26" s="23">
        <v>913</v>
      </c>
      <c r="F26" s="26">
        <v>69</v>
      </c>
      <c r="G26" s="21">
        <v>1539</v>
      </c>
      <c r="H26" s="23">
        <v>59</v>
      </c>
      <c r="I26" s="23">
        <v>369</v>
      </c>
      <c r="J26" s="26">
        <v>67</v>
      </c>
      <c r="K26" s="21">
        <v>2232</v>
      </c>
      <c r="L26" s="23">
        <v>140</v>
      </c>
      <c r="M26" s="23">
        <v>26</v>
      </c>
      <c r="N26" s="26">
        <v>3</v>
      </c>
      <c r="O26" s="21">
        <v>2163</v>
      </c>
      <c r="P26" s="23">
        <v>109</v>
      </c>
      <c r="Q26" s="23">
        <v>327</v>
      </c>
      <c r="R26" s="26">
        <v>9</v>
      </c>
      <c r="S26" s="23">
        <v>1703</v>
      </c>
      <c r="T26" s="23">
        <v>107</v>
      </c>
      <c r="U26" s="23">
        <v>544</v>
      </c>
      <c r="V26" s="26">
        <v>1</v>
      </c>
    </row>
    <row r="27" spans="2:22" x14ac:dyDescent="0.3">
      <c r="B27" s="2" t="s">
        <v>76</v>
      </c>
      <c r="C27" s="21">
        <v>30</v>
      </c>
      <c r="D27" s="23">
        <v>5</v>
      </c>
      <c r="E27" s="23">
        <v>683</v>
      </c>
      <c r="F27" s="26">
        <v>119</v>
      </c>
      <c r="G27" s="21">
        <v>35</v>
      </c>
      <c r="H27" s="23">
        <v>3</v>
      </c>
      <c r="I27" s="23">
        <v>9</v>
      </c>
      <c r="J27" s="26">
        <v>80</v>
      </c>
      <c r="K27" s="21">
        <v>41</v>
      </c>
      <c r="L27" s="23">
        <v>5</v>
      </c>
      <c r="M27" s="23">
        <v>42</v>
      </c>
      <c r="N27" s="26">
        <v>155</v>
      </c>
      <c r="O27" s="21">
        <v>46</v>
      </c>
      <c r="P27" s="23">
        <v>5</v>
      </c>
      <c r="Q27" s="23">
        <v>6</v>
      </c>
      <c r="R27" s="26">
        <v>117</v>
      </c>
      <c r="S27" s="23">
        <v>37</v>
      </c>
      <c r="T27" s="23">
        <v>5</v>
      </c>
      <c r="U27" s="23">
        <v>44</v>
      </c>
      <c r="V27" s="26">
        <v>116</v>
      </c>
    </row>
    <row r="28" spans="2:22" x14ac:dyDescent="0.3">
      <c r="B28" s="2" t="s">
        <v>77</v>
      </c>
      <c r="C28" s="21">
        <v>0</v>
      </c>
      <c r="D28" s="23">
        <v>347</v>
      </c>
      <c r="E28" s="23">
        <v>0</v>
      </c>
      <c r="F28" s="26">
        <v>91</v>
      </c>
      <c r="G28" s="21">
        <v>0</v>
      </c>
      <c r="H28" s="23">
        <v>364</v>
      </c>
      <c r="I28" s="23">
        <v>0</v>
      </c>
      <c r="J28" s="26">
        <v>0</v>
      </c>
      <c r="K28" s="21">
        <v>0</v>
      </c>
      <c r="L28" s="23">
        <v>438</v>
      </c>
      <c r="M28" s="23">
        <v>0</v>
      </c>
      <c r="N28" s="26">
        <v>91</v>
      </c>
      <c r="O28" s="21">
        <v>0</v>
      </c>
      <c r="P28" s="23">
        <v>421</v>
      </c>
      <c r="Q28" s="23">
        <v>0</v>
      </c>
      <c r="R28" s="26">
        <v>180</v>
      </c>
      <c r="S28" s="23">
        <v>0</v>
      </c>
      <c r="T28" s="23">
        <v>421</v>
      </c>
      <c r="U28" s="23">
        <v>0</v>
      </c>
      <c r="V28" s="26">
        <v>89</v>
      </c>
    </row>
    <row r="29" spans="2:22" x14ac:dyDescent="0.3">
      <c r="B29" s="2" t="s">
        <v>78</v>
      </c>
      <c r="C29" s="21">
        <v>303</v>
      </c>
      <c r="D29" s="23">
        <v>6</v>
      </c>
      <c r="E29" s="23">
        <v>41</v>
      </c>
      <c r="F29" s="26">
        <v>263</v>
      </c>
      <c r="G29" s="21">
        <v>261</v>
      </c>
      <c r="H29" s="23">
        <v>8</v>
      </c>
      <c r="I29" s="23">
        <v>13</v>
      </c>
      <c r="J29" s="26">
        <v>94</v>
      </c>
      <c r="K29" s="21">
        <v>312</v>
      </c>
      <c r="L29" s="23">
        <v>14</v>
      </c>
      <c r="M29" s="23">
        <v>34</v>
      </c>
      <c r="N29" s="26">
        <v>310</v>
      </c>
      <c r="O29" s="21">
        <v>274</v>
      </c>
      <c r="P29" s="23">
        <v>14</v>
      </c>
      <c r="Q29" s="23">
        <v>22</v>
      </c>
      <c r="R29" s="26">
        <v>230</v>
      </c>
      <c r="S29" s="23">
        <v>224</v>
      </c>
      <c r="T29" s="23">
        <v>11</v>
      </c>
      <c r="U29" s="23">
        <v>11</v>
      </c>
      <c r="V29" s="26">
        <v>186</v>
      </c>
    </row>
    <row r="30" spans="2:22" x14ac:dyDescent="0.3">
      <c r="B30" s="2" t="s">
        <v>79</v>
      </c>
      <c r="C30" s="21">
        <v>0</v>
      </c>
      <c r="D30" s="23">
        <v>0</v>
      </c>
      <c r="E30" s="23">
        <v>6</v>
      </c>
      <c r="F30" s="26">
        <v>0</v>
      </c>
      <c r="G30" s="21">
        <v>0</v>
      </c>
      <c r="H30" s="23">
        <v>0</v>
      </c>
      <c r="I30" s="23">
        <v>0</v>
      </c>
      <c r="J30" s="26">
        <v>0</v>
      </c>
      <c r="K30" s="21">
        <v>0</v>
      </c>
      <c r="L30" s="23">
        <v>0</v>
      </c>
      <c r="M30" s="23">
        <v>2</v>
      </c>
      <c r="N30" s="26">
        <v>2</v>
      </c>
      <c r="O30" s="21">
        <v>0</v>
      </c>
      <c r="P30" s="23">
        <v>0</v>
      </c>
      <c r="Q30" s="23">
        <v>4</v>
      </c>
      <c r="R30" s="26">
        <v>2</v>
      </c>
      <c r="S30" s="23">
        <v>0</v>
      </c>
      <c r="T30" s="23">
        <v>0</v>
      </c>
      <c r="U30" s="23">
        <v>2</v>
      </c>
      <c r="V30" s="26">
        <v>2</v>
      </c>
    </row>
    <row r="31" spans="2:22" x14ac:dyDescent="0.3">
      <c r="B31" s="2" t="s">
        <v>82</v>
      </c>
      <c r="C31" s="21">
        <v>348</v>
      </c>
      <c r="D31" s="23">
        <v>11</v>
      </c>
      <c r="E31" s="23">
        <v>59</v>
      </c>
      <c r="F31" s="26">
        <v>46</v>
      </c>
      <c r="G31" s="21">
        <v>337</v>
      </c>
      <c r="H31" s="23">
        <v>13</v>
      </c>
      <c r="I31" s="23">
        <v>52</v>
      </c>
      <c r="J31" s="26">
        <v>29</v>
      </c>
      <c r="K31" s="21">
        <v>360</v>
      </c>
      <c r="L31" s="23">
        <v>8</v>
      </c>
      <c r="M31" s="23">
        <v>53</v>
      </c>
      <c r="N31" s="26">
        <v>63</v>
      </c>
      <c r="O31" s="21">
        <v>365</v>
      </c>
      <c r="P31" s="23">
        <v>8</v>
      </c>
      <c r="Q31" s="23">
        <v>21</v>
      </c>
      <c r="R31" s="26">
        <v>61</v>
      </c>
      <c r="S31" s="23">
        <v>354</v>
      </c>
      <c r="T31" s="23">
        <v>9</v>
      </c>
      <c r="U31" s="23">
        <v>41</v>
      </c>
      <c r="V31" s="26">
        <v>53</v>
      </c>
    </row>
    <row r="32" spans="2:22" x14ac:dyDescent="0.3">
      <c r="B32" s="2" t="s">
        <v>83</v>
      </c>
      <c r="C32" s="21">
        <v>56</v>
      </c>
      <c r="D32" s="23">
        <v>8</v>
      </c>
      <c r="E32" s="23">
        <v>14</v>
      </c>
      <c r="F32" s="26">
        <v>208</v>
      </c>
      <c r="G32" s="21">
        <v>29</v>
      </c>
      <c r="H32" s="23">
        <v>7</v>
      </c>
      <c r="I32" s="23">
        <v>8</v>
      </c>
      <c r="J32" s="26">
        <v>243</v>
      </c>
      <c r="K32" s="21">
        <v>60</v>
      </c>
      <c r="L32" s="23">
        <v>9</v>
      </c>
      <c r="M32" s="23">
        <v>12</v>
      </c>
      <c r="N32" s="26">
        <v>488</v>
      </c>
      <c r="O32" s="21">
        <v>72</v>
      </c>
      <c r="P32" s="23">
        <v>8</v>
      </c>
      <c r="Q32" s="23">
        <v>13</v>
      </c>
      <c r="R32" s="26">
        <v>312</v>
      </c>
      <c r="S32" s="23">
        <v>58</v>
      </c>
      <c r="T32" s="23">
        <v>8</v>
      </c>
      <c r="U32" s="23">
        <v>7</v>
      </c>
      <c r="V32" s="26">
        <v>317</v>
      </c>
    </row>
    <row r="33" spans="1:22" x14ac:dyDescent="0.3">
      <c r="B33" s="2" t="s">
        <v>84</v>
      </c>
      <c r="C33" s="21">
        <v>542</v>
      </c>
      <c r="D33" s="23">
        <v>439</v>
      </c>
      <c r="E33" s="23">
        <v>1536</v>
      </c>
      <c r="F33" s="26">
        <v>1163</v>
      </c>
      <c r="G33" s="21">
        <v>426</v>
      </c>
      <c r="H33" s="23">
        <v>398</v>
      </c>
      <c r="I33" s="23">
        <v>1359</v>
      </c>
      <c r="J33" s="26">
        <v>1001</v>
      </c>
      <c r="K33" s="21">
        <v>583</v>
      </c>
      <c r="L33" s="23">
        <v>543</v>
      </c>
      <c r="M33" s="23">
        <v>1289</v>
      </c>
      <c r="N33" s="26">
        <v>1498</v>
      </c>
      <c r="O33" s="21">
        <v>565</v>
      </c>
      <c r="P33" s="23">
        <v>489</v>
      </c>
      <c r="Q33" s="23">
        <v>844</v>
      </c>
      <c r="R33" s="26">
        <v>1353</v>
      </c>
      <c r="S33" s="23">
        <v>544</v>
      </c>
      <c r="T33" s="23">
        <v>563</v>
      </c>
      <c r="U33" s="23">
        <v>1460</v>
      </c>
      <c r="V33" s="26">
        <v>1475</v>
      </c>
    </row>
    <row r="34" spans="1:22" s="6" customFormat="1" x14ac:dyDescent="0.3">
      <c r="B34" s="2" t="s">
        <v>85</v>
      </c>
      <c r="C34" s="21">
        <v>1</v>
      </c>
      <c r="D34" s="23">
        <v>33</v>
      </c>
      <c r="E34" s="23">
        <v>835</v>
      </c>
      <c r="F34" s="26">
        <v>1092</v>
      </c>
      <c r="G34" s="21">
        <v>6</v>
      </c>
      <c r="H34" s="23">
        <v>44</v>
      </c>
      <c r="I34" s="23">
        <v>594</v>
      </c>
      <c r="J34" s="26">
        <v>751</v>
      </c>
      <c r="K34" s="21">
        <v>4</v>
      </c>
      <c r="L34" s="23">
        <v>44</v>
      </c>
      <c r="M34" s="23">
        <v>319</v>
      </c>
      <c r="N34" s="26">
        <v>1458</v>
      </c>
      <c r="O34" s="21">
        <v>2</v>
      </c>
      <c r="P34" s="23">
        <v>33</v>
      </c>
      <c r="Q34" s="23">
        <v>1108</v>
      </c>
      <c r="R34" s="26">
        <v>1090</v>
      </c>
      <c r="S34" s="23">
        <v>5</v>
      </c>
      <c r="T34" s="23">
        <v>33</v>
      </c>
      <c r="U34" s="23">
        <v>23</v>
      </c>
      <c r="V34" s="26">
        <v>1115</v>
      </c>
    </row>
    <row r="35" spans="1:22" s="6" customFormat="1" x14ac:dyDescent="0.3">
      <c r="B35" s="2" t="s">
        <v>86</v>
      </c>
      <c r="C35" s="21">
        <v>127</v>
      </c>
      <c r="D35" s="23">
        <v>428</v>
      </c>
      <c r="E35" s="23">
        <v>495</v>
      </c>
      <c r="F35" s="26">
        <v>6</v>
      </c>
      <c r="G35" s="21">
        <v>72</v>
      </c>
      <c r="H35" s="23">
        <v>780</v>
      </c>
      <c r="I35" s="23">
        <v>756</v>
      </c>
      <c r="J35" s="26">
        <v>4</v>
      </c>
      <c r="K35" s="21">
        <v>156</v>
      </c>
      <c r="L35" s="23">
        <v>1896</v>
      </c>
      <c r="M35" s="23">
        <v>852</v>
      </c>
      <c r="N35" s="26">
        <v>8</v>
      </c>
      <c r="O35" s="21">
        <v>97</v>
      </c>
      <c r="P35" s="23">
        <v>1078</v>
      </c>
      <c r="Q35" s="23">
        <v>448</v>
      </c>
      <c r="R35" s="26">
        <v>12</v>
      </c>
      <c r="S35" s="23">
        <v>134</v>
      </c>
      <c r="T35" s="23">
        <v>1417</v>
      </c>
      <c r="U35" s="23">
        <v>751</v>
      </c>
      <c r="V35" s="26">
        <v>6</v>
      </c>
    </row>
    <row r="36" spans="1:22" x14ac:dyDescent="0.3">
      <c r="B36" s="2" t="s">
        <v>87</v>
      </c>
      <c r="C36" s="21">
        <v>0</v>
      </c>
      <c r="D36" s="23">
        <v>0</v>
      </c>
      <c r="E36" s="23">
        <v>0</v>
      </c>
      <c r="F36" s="26">
        <v>3</v>
      </c>
      <c r="G36" s="21">
        <v>0</v>
      </c>
      <c r="H36" s="23">
        <v>0</v>
      </c>
      <c r="I36" s="23">
        <v>0</v>
      </c>
      <c r="J36" s="26">
        <v>2</v>
      </c>
      <c r="K36" s="21">
        <v>0</v>
      </c>
      <c r="L36" s="23">
        <v>0</v>
      </c>
      <c r="M36" s="23">
        <v>0</v>
      </c>
      <c r="N36" s="26">
        <v>4</v>
      </c>
      <c r="O36" s="21">
        <v>0</v>
      </c>
      <c r="P36" s="23">
        <v>0</v>
      </c>
      <c r="Q36" s="23">
        <v>0</v>
      </c>
      <c r="R36" s="26">
        <v>3</v>
      </c>
      <c r="S36" s="23">
        <v>0</v>
      </c>
      <c r="T36" s="23">
        <v>0</v>
      </c>
      <c r="U36" s="23">
        <v>0</v>
      </c>
      <c r="V36" s="26">
        <v>3</v>
      </c>
    </row>
    <row r="37" spans="1:22" x14ac:dyDescent="0.3">
      <c r="B37" s="2" t="s">
        <v>88</v>
      </c>
      <c r="C37" s="21">
        <v>252</v>
      </c>
      <c r="D37" s="23">
        <v>328</v>
      </c>
      <c r="E37" s="23">
        <v>393</v>
      </c>
      <c r="F37" s="26">
        <v>304</v>
      </c>
      <c r="G37" s="21">
        <v>403</v>
      </c>
      <c r="H37" s="23">
        <v>383</v>
      </c>
      <c r="I37" s="23">
        <v>290</v>
      </c>
      <c r="J37" s="26">
        <v>194</v>
      </c>
      <c r="K37" s="21">
        <v>303</v>
      </c>
      <c r="L37" s="23">
        <v>393</v>
      </c>
      <c r="M37" s="23">
        <v>248</v>
      </c>
      <c r="N37" s="26">
        <v>400</v>
      </c>
      <c r="O37" s="21">
        <v>354</v>
      </c>
      <c r="P37" s="23">
        <v>317</v>
      </c>
      <c r="Q37" s="23">
        <v>100</v>
      </c>
      <c r="R37" s="26">
        <v>363</v>
      </c>
      <c r="S37" s="23">
        <v>390</v>
      </c>
      <c r="T37" s="23">
        <v>322</v>
      </c>
      <c r="U37" s="23">
        <v>377</v>
      </c>
      <c r="V37" s="26">
        <v>293</v>
      </c>
    </row>
    <row r="38" spans="1:22" x14ac:dyDescent="0.3">
      <c r="B38" s="9" t="s">
        <v>0</v>
      </c>
      <c r="C38" s="22">
        <f>SUM(C4:C37)</f>
        <v>6629</v>
      </c>
      <c r="D38" s="22">
        <f t="shared" ref="D38:V38" si="0">SUM(D4:D37)</f>
        <v>5085</v>
      </c>
      <c r="E38" s="22">
        <f t="shared" si="0"/>
        <v>7126</v>
      </c>
      <c r="F38" s="22">
        <f t="shared" si="0"/>
        <v>13846</v>
      </c>
      <c r="G38" s="22">
        <f t="shared" si="0"/>
        <v>5644</v>
      </c>
      <c r="H38" s="22">
        <f t="shared" si="0"/>
        <v>5512</v>
      </c>
      <c r="I38" s="22">
        <f t="shared" si="0"/>
        <v>6881</v>
      </c>
      <c r="J38" s="22">
        <f t="shared" si="0"/>
        <v>10051</v>
      </c>
      <c r="K38" s="22">
        <f t="shared" si="0"/>
        <v>7394</v>
      </c>
      <c r="L38" s="22">
        <f t="shared" si="0"/>
        <v>7569</v>
      </c>
      <c r="M38" s="22">
        <f t="shared" si="0"/>
        <v>5753</v>
      </c>
      <c r="N38" s="22">
        <f t="shared" si="0"/>
        <v>18541</v>
      </c>
      <c r="O38" s="22">
        <f t="shared" si="0"/>
        <v>7388</v>
      </c>
      <c r="P38" s="22">
        <f t="shared" si="0"/>
        <v>5706</v>
      </c>
      <c r="Q38" s="22">
        <f t="shared" si="0"/>
        <v>5087</v>
      </c>
      <c r="R38" s="22">
        <f t="shared" si="0"/>
        <v>14720</v>
      </c>
      <c r="S38" s="22">
        <f t="shared" si="0"/>
        <v>6378</v>
      </c>
      <c r="T38" s="22">
        <f t="shared" si="0"/>
        <v>6087</v>
      </c>
      <c r="U38" s="22">
        <f t="shared" si="0"/>
        <v>6151</v>
      </c>
      <c r="V38" s="22">
        <f t="shared" si="0"/>
        <v>15366</v>
      </c>
    </row>
    <row r="41" spans="1:22" x14ac:dyDescent="0.3">
      <c r="B41" s="43" t="s">
        <v>30</v>
      </c>
      <c r="C41" s="43" t="s">
        <v>126</v>
      </c>
      <c r="D41" s="43"/>
      <c r="E41" s="43"/>
      <c r="F41" s="43"/>
      <c r="G41" s="43" t="s">
        <v>123</v>
      </c>
      <c r="H41" s="43"/>
      <c r="I41" s="43"/>
      <c r="J41" s="43"/>
      <c r="K41" s="43" t="s">
        <v>119</v>
      </c>
      <c r="L41" s="43"/>
      <c r="M41" s="43"/>
      <c r="N41" s="43"/>
      <c r="O41" s="43" t="s">
        <v>127</v>
      </c>
      <c r="P41" s="43"/>
      <c r="Q41" s="43"/>
      <c r="R41" s="43"/>
      <c r="S41" s="43" t="s">
        <v>128</v>
      </c>
      <c r="T41" s="43"/>
      <c r="U41" s="43"/>
      <c r="V41" s="43"/>
    </row>
    <row r="42" spans="1:22" x14ac:dyDescent="0.3">
      <c r="A42" s="115"/>
      <c r="B42" s="41"/>
      <c r="C42" s="40" t="s">
        <v>29</v>
      </c>
      <c r="D42" s="40" t="s">
        <v>28</v>
      </c>
      <c r="E42" s="40" t="s">
        <v>27</v>
      </c>
      <c r="F42" s="40" t="s">
        <v>26</v>
      </c>
      <c r="G42" s="40" t="s">
        <v>29</v>
      </c>
      <c r="H42" s="40" t="s">
        <v>28</v>
      </c>
      <c r="I42" s="40" t="s">
        <v>27</v>
      </c>
      <c r="J42" s="40" t="s">
        <v>26</v>
      </c>
      <c r="K42" s="40" t="s">
        <v>29</v>
      </c>
      <c r="L42" s="40" t="s">
        <v>28</v>
      </c>
      <c r="M42" s="40" t="s">
        <v>27</v>
      </c>
      <c r="N42" s="40" t="s">
        <v>26</v>
      </c>
      <c r="O42" s="40" t="s">
        <v>29</v>
      </c>
      <c r="P42" s="40" t="s">
        <v>28</v>
      </c>
      <c r="Q42" s="40" t="s">
        <v>27</v>
      </c>
      <c r="R42" s="40" t="s">
        <v>26</v>
      </c>
      <c r="S42" s="40" t="s">
        <v>29</v>
      </c>
      <c r="T42" s="40" t="s">
        <v>28</v>
      </c>
      <c r="U42" s="40" t="s">
        <v>27</v>
      </c>
      <c r="V42" s="40" t="s">
        <v>26</v>
      </c>
    </row>
    <row r="43" spans="1:22" x14ac:dyDescent="0.3">
      <c r="A43" s="12"/>
      <c r="B43" s="16" t="s">
        <v>53</v>
      </c>
      <c r="C43" s="27">
        <f>(C4/C38)*100</f>
        <v>0</v>
      </c>
      <c r="D43" s="27">
        <f t="shared" ref="D43:V43" si="1">(D4/D38)*100</f>
        <v>1.6519174041297935</v>
      </c>
      <c r="E43" s="27">
        <f t="shared" si="1"/>
        <v>0</v>
      </c>
      <c r="F43" s="27">
        <f t="shared" si="1"/>
        <v>0</v>
      </c>
      <c r="G43" s="27">
        <f t="shared" si="1"/>
        <v>0</v>
      </c>
      <c r="H43" s="27">
        <f t="shared" si="1"/>
        <v>1.0885341074020318</v>
      </c>
      <c r="I43" s="27">
        <f t="shared" si="1"/>
        <v>0</v>
      </c>
      <c r="J43" s="27">
        <f t="shared" si="1"/>
        <v>0</v>
      </c>
      <c r="K43" s="27">
        <f t="shared" si="1"/>
        <v>0</v>
      </c>
      <c r="L43" s="27">
        <f t="shared" si="1"/>
        <v>1.2683313515655965</v>
      </c>
      <c r="M43" s="27">
        <f t="shared" si="1"/>
        <v>0</v>
      </c>
      <c r="N43" s="27">
        <f t="shared" si="1"/>
        <v>0</v>
      </c>
      <c r="O43" s="27">
        <f t="shared" si="1"/>
        <v>0</v>
      </c>
      <c r="P43" s="27">
        <f t="shared" si="1"/>
        <v>1.8927444794952681</v>
      </c>
      <c r="Q43" s="27">
        <f t="shared" si="1"/>
        <v>0</v>
      </c>
      <c r="R43" s="27">
        <f t="shared" si="1"/>
        <v>0</v>
      </c>
      <c r="S43" s="27">
        <f t="shared" si="1"/>
        <v>0</v>
      </c>
      <c r="T43" s="27">
        <f t="shared" si="1"/>
        <v>1.3799901429275505</v>
      </c>
      <c r="U43" s="27">
        <f t="shared" si="1"/>
        <v>0</v>
      </c>
      <c r="V43" s="27">
        <f t="shared" si="1"/>
        <v>0</v>
      </c>
    </row>
    <row r="44" spans="1:22" x14ac:dyDescent="0.3">
      <c r="A44" s="12"/>
      <c r="B44" s="2" t="s">
        <v>54</v>
      </c>
      <c r="C44" s="27">
        <f>(C5/C38)*100</f>
        <v>0.2262784733745663</v>
      </c>
      <c r="D44" s="27">
        <f t="shared" ref="D44:V44" si="2">(D5/D38)*100</f>
        <v>34.395280235988203</v>
      </c>
      <c r="E44" s="27">
        <f t="shared" si="2"/>
        <v>7.269155206286837</v>
      </c>
      <c r="F44" s="27">
        <f t="shared" si="2"/>
        <v>37.259858442871582</v>
      </c>
      <c r="G44" s="27">
        <f t="shared" si="2"/>
        <v>0.26576895818568391</v>
      </c>
      <c r="H44" s="27">
        <f t="shared" si="2"/>
        <v>42.18069666182874</v>
      </c>
      <c r="I44" s="27">
        <f t="shared" si="2"/>
        <v>5.9875018165964251</v>
      </c>
      <c r="J44" s="27">
        <f t="shared" si="2"/>
        <v>30.444731867475873</v>
      </c>
      <c r="K44" s="27">
        <f t="shared" si="2"/>
        <v>0.21639166892074654</v>
      </c>
      <c r="L44" s="27">
        <f t="shared" si="2"/>
        <v>30.942000264235698</v>
      </c>
      <c r="M44" s="27">
        <f t="shared" si="2"/>
        <v>8.7780288545106906</v>
      </c>
      <c r="N44" s="27">
        <f t="shared" si="2"/>
        <v>38.902971792244216</v>
      </c>
      <c r="O44" s="27">
        <f t="shared" si="2"/>
        <v>0.21656740660530591</v>
      </c>
      <c r="P44" s="27">
        <f t="shared" si="2"/>
        <v>30.862250262881179</v>
      </c>
      <c r="Q44" s="27">
        <f t="shared" si="2"/>
        <v>8.5905248673088277</v>
      </c>
      <c r="R44" s="27">
        <f t="shared" si="2"/>
        <v>31.12092391304348</v>
      </c>
      <c r="S44" s="27">
        <f t="shared" si="2"/>
        <v>0.1724678582627783</v>
      </c>
      <c r="T44" s="27">
        <f t="shared" si="2"/>
        <v>28.946936093313617</v>
      </c>
      <c r="U44" s="27">
        <f t="shared" si="2"/>
        <v>2.9263534384652901</v>
      </c>
      <c r="V44" s="27">
        <f t="shared" si="2"/>
        <v>32.591435637120917</v>
      </c>
    </row>
    <row r="45" spans="1:22" x14ac:dyDescent="0.3">
      <c r="A45" s="12"/>
      <c r="B45" s="2" t="s">
        <v>55</v>
      </c>
      <c r="C45" s="27">
        <f>(C6/C38)*100</f>
        <v>1.9309096394629657</v>
      </c>
      <c r="D45" s="27">
        <f t="shared" ref="D45:V45" si="3">(D6/D38)*100</f>
        <v>0.68829891838741397</v>
      </c>
      <c r="E45" s="27">
        <f t="shared" si="3"/>
        <v>0.36486107213022734</v>
      </c>
      <c r="F45" s="27">
        <f t="shared" si="3"/>
        <v>0.18055756175068613</v>
      </c>
      <c r="G45" s="27">
        <f t="shared" si="3"/>
        <v>1.6477675407512402</v>
      </c>
      <c r="H45" s="27">
        <f t="shared" si="3"/>
        <v>0.38098693759071117</v>
      </c>
      <c r="I45" s="27">
        <f t="shared" si="3"/>
        <v>0.14532771399505887</v>
      </c>
      <c r="J45" s="27">
        <f t="shared" si="3"/>
        <v>0.14923888170331312</v>
      </c>
      <c r="K45" s="27">
        <f t="shared" si="3"/>
        <v>1.0008114687584528</v>
      </c>
      <c r="L45" s="27">
        <f t="shared" si="3"/>
        <v>0.4624124719249571</v>
      </c>
      <c r="M45" s="27">
        <f t="shared" si="3"/>
        <v>0.6083782374413349</v>
      </c>
      <c r="N45" s="27">
        <f t="shared" si="3"/>
        <v>0.46383690200097083</v>
      </c>
      <c r="O45" s="27">
        <f t="shared" si="3"/>
        <v>1.245262587980509</v>
      </c>
      <c r="P45" s="27">
        <f t="shared" si="3"/>
        <v>0.6133894146512443</v>
      </c>
      <c r="Q45" s="27">
        <f t="shared" si="3"/>
        <v>0.57008059760172991</v>
      </c>
      <c r="R45" s="27">
        <f t="shared" si="3"/>
        <v>0.55706521739130432</v>
      </c>
      <c r="S45" s="27">
        <f t="shared" si="3"/>
        <v>0.89369708372530576</v>
      </c>
      <c r="T45" s="27">
        <f t="shared" si="3"/>
        <v>0.57499589288647934</v>
      </c>
      <c r="U45" s="27">
        <f t="shared" si="3"/>
        <v>0.48772557307754838</v>
      </c>
      <c r="V45" s="27">
        <f t="shared" si="3"/>
        <v>0.55316933489522324</v>
      </c>
    </row>
    <row r="46" spans="1:22" x14ac:dyDescent="0.3">
      <c r="A46" s="12"/>
      <c r="B46" s="2" t="s">
        <v>56</v>
      </c>
      <c r="C46" s="27">
        <f>(C7/C38)*100</f>
        <v>7.5426157791522105E-2</v>
      </c>
      <c r="D46" s="27">
        <f t="shared" ref="D46:V46" si="4">(D7/D38)*100</f>
        <v>0</v>
      </c>
      <c r="E46" s="27">
        <f t="shared" si="4"/>
        <v>2.8066236317709797E-2</v>
      </c>
      <c r="F46" s="27">
        <f t="shared" si="4"/>
        <v>0</v>
      </c>
      <c r="G46" s="27">
        <f t="shared" si="4"/>
        <v>5.315379163713678E-2</v>
      </c>
      <c r="H46" s="27">
        <f t="shared" si="4"/>
        <v>0</v>
      </c>
      <c r="I46" s="27">
        <f t="shared" si="4"/>
        <v>4.359831419851766E-2</v>
      </c>
      <c r="J46" s="27">
        <f t="shared" si="4"/>
        <v>0</v>
      </c>
      <c r="K46" s="27">
        <f t="shared" si="4"/>
        <v>6.7622396537733304E-2</v>
      </c>
      <c r="L46" s="27">
        <f t="shared" si="4"/>
        <v>2.6423569824283261E-2</v>
      </c>
      <c r="M46" s="27">
        <f t="shared" si="4"/>
        <v>0.19120458891013384</v>
      </c>
      <c r="N46" s="27">
        <f t="shared" si="4"/>
        <v>5.3934523488484978E-3</v>
      </c>
      <c r="O46" s="27">
        <f t="shared" si="4"/>
        <v>4.0606388738494856E-2</v>
      </c>
      <c r="P46" s="27">
        <f t="shared" si="4"/>
        <v>0</v>
      </c>
      <c r="Q46" s="27">
        <f t="shared" si="4"/>
        <v>0.13760566149007275</v>
      </c>
      <c r="R46" s="27">
        <f t="shared" si="4"/>
        <v>1.358695652173913E-2</v>
      </c>
      <c r="S46" s="27">
        <f t="shared" si="4"/>
        <v>4.7036688617121354E-2</v>
      </c>
      <c r="T46" s="27">
        <f t="shared" si="4"/>
        <v>0</v>
      </c>
      <c r="U46" s="27">
        <f t="shared" si="4"/>
        <v>8.1287595512924735E-2</v>
      </c>
      <c r="V46" s="27">
        <f t="shared" si="4"/>
        <v>0</v>
      </c>
    </row>
    <row r="47" spans="1:22" x14ac:dyDescent="0.3">
      <c r="A47" s="12"/>
      <c r="B47" s="2" t="s">
        <v>57</v>
      </c>
      <c r="C47" s="27">
        <f>(C8/C38)*100</f>
        <v>0.92019912505656964</v>
      </c>
      <c r="D47" s="27">
        <f t="shared" ref="D47:V47" si="5">(D8/D38)*100</f>
        <v>0.88495575221238942</v>
      </c>
      <c r="E47" s="27">
        <f t="shared" si="5"/>
        <v>0.22452989054167838</v>
      </c>
      <c r="F47" s="27">
        <f t="shared" si="5"/>
        <v>0.54167268525205836</v>
      </c>
      <c r="G47" s="27">
        <f t="shared" si="5"/>
        <v>0.3543586109142452</v>
      </c>
      <c r="H47" s="27">
        <f t="shared" si="5"/>
        <v>0.48984034833091433</v>
      </c>
      <c r="I47" s="27">
        <f t="shared" si="5"/>
        <v>0.24705711379160006</v>
      </c>
      <c r="J47" s="27">
        <f t="shared" si="5"/>
        <v>0.95512884290120392</v>
      </c>
      <c r="K47" s="27">
        <f t="shared" si="5"/>
        <v>0.37868542061130644</v>
      </c>
      <c r="L47" s="27">
        <f t="shared" si="5"/>
        <v>0.59453032104637338</v>
      </c>
      <c r="M47" s="27">
        <f t="shared" si="5"/>
        <v>0.34764470710933426</v>
      </c>
      <c r="N47" s="27">
        <f t="shared" si="5"/>
        <v>0.88991963756000214</v>
      </c>
      <c r="O47" s="27">
        <f t="shared" si="5"/>
        <v>0.94748240389821337</v>
      </c>
      <c r="P47" s="27">
        <f t="shared" si="5"/>
        <v>0.78864353312302837</v>
      </c>
      <c r="Q47" s="27">
        <f t="shared" si="5"/>
        <v>0.47179083939453509</v>
      </c>
      <c r="R47" s="27">
        <f t="shared" si="5"/>
        <v>1.2771739130434783</v>
      </c>
      <c r="S47" s="27">
        <f t="shared" si="5"/>
        <v>0.72122922546252743</v>
      </c>
      <c r="T47" s="27">
        <f t="shared" si="5"/>
        <v>0.73928043371118779</v>
      </c>
      <c r="U47" s="27">
        <f t="shared" si="5"/>
        <v>0.58527068769305801</v>
      </c>
      <c r="V47" s="27">
        <f t="shared" si="5"/>
        <v>1.0347520499804763</v>
      </c>
    </row>
    <row r="48" spans="1:22" x14ac:dyDescent="0.3">
      <c r="A48" s="12"/>
      <c r="B48" s="2" t="s">
        <v>58</v>
      </c>
      <c r="C48" s="27">
        <f>(C9/C38)*100</f>
        <v>0.28661939960778399</v>
      </c>
      <c r="D48" s="27">
        <f t="shared" ref="D48:V48" si="6">(D9/D38)*100</f>
        <v>0.53097345132743357</v>
      </c>
      <c r="E48" s="27">
        <f t="shared" si="6"/>
        <v>0.44905978108335676</v>
      </c>
      <c r="F48" s="27">
        <f t="shared" si="6"/>
        <v>2.8889209880109779E-2</v>
      </c>
      <c r="G48" s="27">
        <f t="shared" si="6"/>
        <v>0.21261516654854712</v>
      </c>
      <c r="H48" s="27">
        <f t="shared" si="6"/>
        <v>0.52612481857764881</v>
      </c>
      <c r="I48" s="27">
        <f t="shared" si="6"/>
        <v>0.37785205638715302</v>
      </c>
      <c r="J48" s="27">
        <f t="shared" si="6"/>
        <v>1.9898517560441746E-2</v>
      </c>
      <c r="K48" s="27">
        <f t="shared" si="6"/>
        <v>0.17581823099810659</v>
      </c>
      <c r="L48" s="27">
        <f t="shared" si="6"/>
        <v>0.66058924560708154</v>
      </c>
      <c r="M48" s="27">
        <f t="shared" si="6"/>
        <v>0.365026942464801</v>
      </c>
      <c r="N48" s="27">
        <f t="shared" si="6"/>
        <v>4.3147618790787982E-2</v>
      </c>
      <c r="O48" s="27">
        <f t="shared" si="6"/>
        <v>0.21656740660530591</v>
      </c>
      <c r="P48" s="27">
        <f t="shared" si="6"/>
        <v>0.52576235541535232</v>
      </c>
      <c r="Q48" s="27">
        <f t="shared" si="6"/>
        <v>0.33418517790446234</v>
      </c>
      <c r="R48" s="27">
        <f t="shared" si="6"/>
        <v>4.0760869565217392E-2</v>
      </c>
      <c r="S48" s="27">
        <f t="shared" si="6"/>
        <v>0.28222013170272814</v>
      </c>
      <c r="T48" s="27">
        <f t="shared" si="6"/>
        <v>0.57499589288647934</v>
      </c>
      <c r="U48" s="27">
        <f t="shared" si="6"/>
        <v>0.37392293935945375</v>
      </c>
      <c r="V48" s="27">
        <f t="shared" si="6"/>
        <v>3.2539372640895486E-2</v>
      </c>
    </row>
    <row r="49" spans="1:22" x14ac:dyDescent="0.3">
      <c r="A49" s="12"/>
      <c r="B49" s="2" t="s">
        <v>59</v>
      </c>
      <c r="C49" s="27">
        <f>(C10/C38)*100</f>
        <v>20.938301402926534</v>
      </c>
      <c r="D49" s="27">
        <f t="shared" ref="D49:V49" si="7">(D10/D38)*100</f>
        <v>5.0147492625368733</v>
      </c>
      <c r="E49" s="27">
        <f t="shared" si="7"/>
        <v>7.0446253157451579</v>
      </c>
      <c r="F49" s="27">
        <f t="shared" si="7"/>
        <v>24.577495305503394</v>
      </c>
      <c r="G49" s="27">
        <f t="shared" si="7"/>
        <v>25.602409638554217</v>
      </c>
      <c r="H49" s="27">
        <f t="shared" si="7"/>
        <v>1.9230769230769231</v>
      </c>
      <c r="I49" s="27">
        <f t="shared" si="7"/>
        <v>19.459380903938381</v>
      </c>
      <c r="J49" s="27">
        <f t="shared" si="7"/>
        <v>25.241269525420357</v>
      </c>
      <c r="K49" s="27">
        <f t="shared" si="7"/>
        <v>22.680551798755751</v>
      </c>
      <c r="L49" s="27">
        <f t="shared" si="7"/>
        <v>3.5407583564539569</v>
      </c>
      <c r="M49" s="27">
        <f t="shared" si="7"/>
        <v>8.2391795584912213</v>
      </c>
      <c r="N49" s="27">
        <f t="shared" si="7"/>
        <v>23.024648077234239</v>
      </c>
      <c r="O49" s="27">
        <f t="shared" si="7"/>
        <v>21.589063345966434</v>
      </c>
      <c r="P49" s="27">
        <f t="shared" si="7"/>
        <v>3.6277602523659311</v>
      </c>
      <c r="Q49" s="27">
        <f t="shared" si="7"/>
        <v>1.4153725181836052</v>
      </c>
      <c r="R49" s="27">
        <f t="shared" si="7"/>
        <v>26.338315217391305</v>
      </c>
      <c r="S49" s="27">
        <f t="shared" si="7"/>
        <v>21.683913452492945</v>
      </c>
      <c r="T49" s="27">
        <f t="shared" si="7"/>
        <v>3.4499753573188761</v>
      </c>
      <c r="U49" s="27">
        <f t="shared" si="7"/>
        <v>14.843114940660055</v>
      </c>
      <c r="V49" s="27">
        <f t="shared" si="7"/>
        <v>24.912143693869581</v>
      </c>
    </row>
    <row r="50" spans="1:22" x14ac:dyDescent="0.3">
      <c r="A50" s="12"/>
      <c r="B50" s="2" t="s">
        <v>60</v>
      </c>
      <c r="C50" s="27">
        <f>(C11/C38)*100</f>
        <v>2.2326142706290542</v>
      </c>
      <c r="D50" s="27">
        <f t="shared" ref="D50:V50" si="8">(D11/D38)*100</f>
        <v>5.8997050147492625E-2</v>
      </c>
      <c r="E50" s="27">
        <f t="shared" si="8"/>
        <v>2.638226213864721</v>
      </c>
      <c r="F50" s="27">
        <f t="shared" si="8"/>
        <v>0.11555683952043912</v>
      </c>
      <c r="G50" s="27">
        <f t="shared" si="8"/>
        <v>2.2147413182140325</v>
      </c>
      <c r="H50" s="27">
        <f t="shared" si="8"/>
        <v>0</v>
      </c>
      <c r="I50" s="27">
        <f t="shared" si="8"/>
        <v>4.0546432204621423</v>
      </c>
      <c r="J50" s="27">
        <f t="shared" si="8"/>
        <v>0.11939110536265049</v>
      </c>
      <c r="K50" s="27">
        <f t="shared" si="8"/>
        <v>2.2044901271301054</v>
      </c>
      <c r="L50" s="27">
        <f t="shared" si="8"/>
        <v>1.321178491214163E-2</v>
      </c>
      <c r="M50" s="27">
        <f t="shared" si="8"/>
        <v>3.9110029549800105</v>
      </c>
      <c r="N50" s="27">
        <f t="shared" si="8"/>
        <v>0.11865595167466696</v>
      </c>
      <c r="O50" s="27">
        <f t="shared" si="8"/>
        <v>2.4905251759610181</v>
      </c>
      <c r="P50" s="27">
        <f t="shared" si="8"/>
        <v>5.2576235541535225E-2</v>
      </c>
      <c r="Q50" s="27">
        <f t="shared" si="8"/>
        <v>3.636721053666208</v>
      </c>
      <c r="R50" s="27">
        <f t="shared" si="8"/>
        <v>0.1358695652173913</v>
      </c>
      <c r="S50" s="27">
        <f t="shared" si="8"/>
        <v>2.5556600815302604</v>
      </c>
      <c r="T50" s="27">
        <f t="shared" si="8"/>
        <v>1.6428454082470841E-2</v>
      </c>
      <c r="U50" s="27">
        <f t="shared" si="8"/>
        <v>3.7392293935945378</v>
      </c>
      <c r="V50" s="27">
        <f t="shared" si="8"/>
        <v>0.13015749056358195</v>
      </c>
    </row>
    <row r="51" spans="1:22" x14ac:dyDescent="0.3">
      <c r="A51" s="12"/>
      <c r="B51" s="2" t="s">
        <v>61</v>
      </c>
      <c r="C51" s="27">
        <f>(C12/C38)*100</f>
        <v>0.19610801025795746</v>
      </c>
      <c r="D51" s="27">
        <f t="shared" ref="D51:V51" si="9">(D12/D38)*100</f>
        <v>0</v>
      </c>
      <c r="E51" s="27">
        <f t="shared" si="9"/>
        <v>2.8066236317709797E-2</v>
      </c>
      <c r="F51" s="27">
        <f t="shared" si="9"/>
        <v>0.16611295681063123</v>
      </c>
      <c r="G51" s="27">
        <f t="shared" si="9"/>
        <v>0.1771793054571226</v>
      </c>
      <c r="H51" s="27">
        <f t="shared" si="9"/>
        <v>0</v>
      </c>
      <c r="I51" s="27">
        <f t="shared" si="9"/>
        <v>1.4532771399505885E-2</v>
      </c>
      <c r="J51" s="27">
        <f t="shared" si="9"/>
        <v>0.23878221072530098</v>
      </c>
      <c r="K51" s="27">
        <f t="shared" si="9"/>
        <v>0.17581823099810659</v>
      </c>
      <c r="L51" s="27">
        <f t="shared" si="9"/>
        <v>0</v>
      </c>
      <c r="M51" s="27">
        <f t="shared" si="9"/>
        <v>8.6911176777333565E-2</v>
      </c>
      <c r="N51" s="27">
        <f t="shared" si="9"/>
        <v>0.14562321341890946</v>
      </c>
      <c r="O51" s="27">
        <f t="shared" si="9"/>
        <v>0.23010286951813752</v>
      </c>
      <c r="P51" s="27">
        <f t="shared" si="9"/>
        <v>0</v>
      </c>
      <c r="Q51" s="27">
        <f t="shared" si="9"/>
        <v>3.9315903282877929E-2</v>
      </c>
      <c r="R51" s="27">
        <f t="shared" si="9"/>
        <v>0.20380434782608695</v>
      </c>
      <c r="S51" s="27">
        <f t="shared" si="9"/>
        <v>0.25086233929131391</v>
      </c>
      <c r="T51" s="27">
        <f t="shared" si="9"/>
        <v>0</v>
      </c>
      <c r="U51" s="27">
        <f t="shared" si="9"/>
        <v>0</v>
      </c>
      <c r="V51" s="27">
        <f t="shared" si="9"/>
        <v>0.2212677339580893</v>
      </c>
    </row>
    <row r="52" spans="1:22" x14ac:dyDescent="0.3">
      <c r="A52" s="12"/>
      <c r="B52" s="2" t="s">
        <v>62</v>
      </c>
      <c r="C52" s="27">
        <f>(C13/C38)*100</f>
        <v>0.5430683360989591</v>
      </c>
      <c r="D52" s="27">
        <f t="shared" ref="D52:V52" si="10">(D13/D38)*100</f>
        <v>4.8377581120943951</v>
      </c>
      <c r="E52" s="27">
        <f t="shared" si="10"/>
        <v>3.1714847039012071</v>
      </c>
      <c r="F52" s="27">
        <f t="shared" si="10"/>
        <v>0.15889065434060379</v>
      </c>
      <c r="G52" s="27">
        <f t="shared" si="10"/>
        <v>0.49610205527994328</v>
      </c>
      <c r="H52" s="27">
        <f t="shared" si="10"/>
        <v>5.6966618287373008</v>
      </c>
      <c r="I52" s="27">
        <f t="shared" si="10"/>
        <v>3.2408080220898126</v>
      </c>
      <c r="J52" s="27">
        <f t="shared" si="10"/>
        <v>0.24873146950552183</v>
      </c>
      <c r="K52" s="27">
        <f t="shared" si="10"/>
        <v>0.4733567757641331</v>
      </c>
      <c r="L52" s="27">
        <f t="shared" si="10"/>
        <v>4.2013476020610385</v>
      </c>
      <c r="M52" s="27">
        <f t="shared" si="10"/>
        <v>4.1022075438901444</v>
      </c>
      <c r="N52" s="27">
        <f t="shared" si="10"/>
        <v>0.21573809395393995</v>
      </c>
      <c r="O52" s="27">
        <f t="shared" si="10"/>
        <v>0.58202490525175954</v>
      </c>
      <c r="P52" s="27">
        <f t="shared" si="10"/>
        <v>4.2762004907115321</v>
      </c>
      <c r="Q52" s="27">
        <f t="shared" si="10"/>
        <v>5.1110674267741301</v>
      </c>
      <c r="R52" s="27">
        <f t="shared" si="10"/>
        <v>0.23097826086956522</v>
      </c>
      <c r="S52" s="27">
        <f t="shared" si="10"/>
        <v>0.54876136719974911</v>
      </c>
      <c r="T52" s="27">
        <f t="shared" si="10"/>
        <v>3.9099720716280597</v>
      </c>
      <c r="U52" s="27">
        <f t="shared" si="10"/>
        <v>2.8938384002601203</v>
      </c>
      <c r="V52" s="27">
        <f t="shared" si="10"/>
        <v>0.26682285565534297</v>
      </c>
    </row>
    <row r="53" spans="1:22" x14ac:dyDescent="0.3">
      <c r="A53" s="12"/>
      <c r="B53" s="2" t="s">
        <v>63</v>
      </c>
      <c r="C53" s="27">
        <f>(C14/C38)*100</f>
        <v>0.84477296726504747</v>
      </c>
      <c r="D53" s="27">
        <f t="shared" ref="D53:V53" si="11">(D14/D38)*100</f>
        <v>1.7109144542772861</v>
      </c>
      <c r="E53" s="27">
        <f t="shared" si="11"/>
        <v>0.64552343530732526</v>
      </c>
      <c r="F53" s="27">
        <f t="shared" si="11"/>
        <v>0.5561172901921132</v>
      </c>
      <c r="G53" s="27">
        <f t="shared" si="11"/>
        <v>0.83274273564847623</v>
      </c>
      <c r="H53" s="27">
        <f t="shared" si="11"/>
        <v>1.5965166908563133</v>
      </c>
      <c r="I53" s="27">
        <f t="shared" si="11"/>
        <v>0.81383519837232954</v>
      </c>
      <c r="J53" s="27">
        <f t="shared" si="11"/>
        <v>0.8755347726594368</v>
      </c>
      <c r="K53" s="27">
        <f t="shared" si="11"/>
        <v>0.45983229645658641</v>
      </c>
      <c r="L53" s="27">
        <f t="shared" si="11"/>
        <v>1.2551195666534549</v>
      </c>
      <c r="M53" s="27">
        <f t="shared" si="11"/>
        <v>1.0255518859725361</v>
      </c>
      <c r="N53" s="27">
        <f t="shared" si="11"/>
        <v>0.51237797314060729</v>
      </c>
      <c r="O53" s="27">
        <f t="shared" si="11"/>
        <v>0.50081212777476991</v>
      </c>
      <c r="P53" s="27">
        <f t="shared" si="11"/>
        <v>1.717490361023484</v>
      </c>
      <c r="Q53" s="27">
        <f t="shared" si="11"/>
        <v>1.061529388637704</v>
      </c>
      <c r="R53" s="27">
        <f t="shared" si="11"/>
        <v>0.60461956521739124</v>
      </c>
      <c r="S53" s="27">
        <f t="shared" si="11"/>
        <v>0.51740357478833499</v>
      </c>
      <c r="T53" s="27">
        <f t="shared" si="11"/>
        <v>1.6592738623295546</v>
      </c>
      <c r="U53" s="27">
        <f t="shared" si="11"/>
        <v>0.55275564948788813</v>
      </c>
      <c r="V53" s="27">
        <f t="shared" si="11"/>
        <v>0.70285044904334248</v>
      </c>
    </row>
    <row r="54" spans="1:22" x14ac:dyDescent="0.3">
      <c r="A54" s="12"/>
      <c r="B54" s="2" t="s">
        <v>64</v>
      </c>
      <c r="C54" s="27">
        <f>(C15/C38)*100</f>
        <v>0.8598581988233519</v>
      </c>
      <c r="D54" s="27">
        <f t="shared" ref="D54:V54" si="12">(D15/D38)*100</f>
        <v>1.3765978367748279</v>
      </c>
      <c r="E54" s="27">
        <f t="shared" si="12"/>
        <v>0.53325849003648618</v>
      </c>
      <c r="F54" s="27">
        <f t="shared" si="12"/>
        <v>0.4405604506716741</v>
      </c>
      <c r="G54" s="27">
        <f t="shared" si="12"/>
        <v>0.72643515237420264</v>
      </c>
      <c r="H54" s="27">
        <f t="shared" si="12"/>
        <v>1.0703918722786647</v>
      </c>
      <c r="I54" s="27">
        <f t="shared" si="12"/>
        <v>0.37785205638715302</v>
      </c>
      <c r="J54" s="27">
        <f t="shared" si="12"/>
        <v>1.0048751368023083</v>
      </c>
      <c r="K54" s="27">
        <f t="shared" si="12"/>
        <v>0.8385177170678928</v>
      </c>
      <c r="L54" s="27">
        <f t="shared" si="12"/>
        <v>0.89840137402563081</v>
      </c>
      <c r="M54" s="27">
        <f t="shared" si="12"/>
        <v>0.55623153137493486</v>
      </c>
      <c r="N54" s="27">
        <f t="shared" si="12"/>
        <v>0.53934523488484976</v>
      </c>
      <c r="O54" s="27">
        <f t="shared" si="12"/>
        <v>0.73091499729290743</v>
      </c>
      <c r="P54" s="27">
        <f t="shared" si="12"/>
        <v>1.244304241149667</v>
      </c>
      <c r="Q54" s="27">
        <f t="shared" si="12"/>
        <v>0.76666011401611955</v>
      </c>
      <c r="R54" s="27">
        <f t="shared" si="12"/>
        <v>0.59103260869565211</v>
      </c>
      <c r="S54" s="27">
        <f t="shared" si="12"/>
        <v>0.86233929131389153</v>
      </c>
      <c r="T54" s="27">
        <f t="shared" si="12"/>
        <v>1.2485625102677838</v>
      </c>
      <c r="U54" s="27">
        <f t="shared" si="12"/>
        <v>0.39018045846203869</v>
      </c>
      <c r="V54" s="27">
        <f t="shared" si="12"/>
        <v>0.64427957828973059</v>
      </c>
    </row>
    <row r="55" spans="1:22" x14ac:dyDescent="0.3">
      <c r="A55" s="12"/>
      <c r="B55" s="2" t="s">
        <v>65</v>
      </c>
      <c r="C55" s="27">
        <f>(C16/C38)*100</f>
        <v>1.8403982501131393</v>
      </c>
      <c r="D55" s="27">
        <f t="shared" ref="D55:V55" si="13">(D16/D38)*100</f>
        <v>0</v>
      </c>
      <c r="E55" s="27">
        <f t="shared" si="13"/>
        <v>1.4454111703620545</v>
      </c>
      <c r="F55" s="27">
        <f t="shared" si="13"/>
        <v>1.0616784630940344</v>
      </c>
      <c r="G55" s="27">
        <f t="shared" si="13"/>
        <v>1.3111268603827073</v>
      </c>
      <c r="H55" s="27">
        <f t="shared" si="13"/>
        <v>0</v>
      </c>
      <c r="I55" s="27">
        <f t="shared" si="13"/>
        <v>1.1916872547594826</v>
      </c>
      <c r="J55" s="27">
        <f t="shared" si="13"/>
        <v>1.6913739926375484</v>
      </c>
      <c r="K55" s="27">
        <f t="shared" si="13"/>
        <v>1.6364619962131459</v>
      </c>
      <c r="L55" s="27">
        <f t="shared" si="13"/>
        <v>0</v>
      </c>
      <c r="M55" s="27">
        <f t="shared" si="13"/>
        <v>1.7903702416130713</v>
      </c>
      <c r="N55" s="27">
        <f t="shared" si="13"/>
        <v>0.91688689930424472</v>
      </c>
      <c r="O55" s="27">
        <f t="shared" si="13"/>
        <v>1.9897130481862479</v>
      </c>
      <c r="P55" s="27">
        <f t="shared" si="13"/>
        <v>0</v>
      </c>
      <c r="Q55" s="27">
        <f t="shared" si="13"/>
        <v>0.86494987222331432</v>
      </c>
      <c r="R55" s="27">
        <f t="shared" si="13"/>
        <v>1.2228260869565217</v>
      </c>
      <c r="S55" s="27">
        <f t="shared" si="13"/>
        <v>1.8814675446848541</v>
      </c>
      <c r="T55" s="27">
        <f t="shared" si="13"/>
        <v>0</v>
      </c>
      <c r="U55" s="27">
        <f t="shared" si="13"/>
        <v>1.5769793529507397</v>
      </c>
      <c r="V55" s="27">
        <f t="shared" si="13"/>
        <v>1.4317323961994013</v>
      </c>
    </row>
    <row r="56" spans="1:22" x14ac:dyDescent="0.3">
      <c r="A56" s="12"/>
      <c r="B56" s="2" t="s">
        <v>66</v>
      </c>
      <c r="C56" s="27">
        <f>(C17/C38)*100</f>
        <v>0.60340926233217684</v>
      </c>
      <c r="D56" s="27">
        <f t="shared" ref="D56:V56" si="14">(D17/D38)*100</f>
        <v>0.3146509341199607</v>
      </c>
      <c r="E56" s="27">
        <f t="shared" si="14"/>
        <v>4.2099354476564689E-2</v>
      </c>
      <c r="F56" s="27">
        <f t="shared" si="14"/>
        <v>6.5000722230246999E-2</v>
      </c>
      <c r="G56" s="27">
        <f t="shared" si="14"/>
        <v>0.40751240255138199</v>
      </c>
      <c r="H56" s="27">
        <f t="shared" si="14"/>
        <v>0.32656023222060959</v>
      </c>
      <c r="I56" s="27">
        <f t="shared" si="14"/>
        <v>0.13079494259555297</v>
      </c>
      <c r="J56" s="27">
        <f t="shared" si="14"/>
        <v>0.11939110536265049</v>
      </c>
      <c r="K56" s="27">
        <f t="shared" si="14"/>
        <v>0.6491750067622396</v>
      </c>
      <c r="L56" s="27">
        <f t="shared" si="14"/>
        <v>0.19817677368212444</v>
      </c>
      <c r="M56" s="27">
        <f t="shared" si="14"/>
        <v>0.12167564748826699</v>
      </c>
      <c r="N56" s="27">
        <f t="shared" si="14"/>
        <v>8.0901785232727466E-2</v>
      </c>
      <c r="O56" s="27">
        <f t="shared" si="14"/>
        <v>0.66323768272874939</v>
      </c>
      <c r="P56" s="27">
        <f t="shared" si="14"/>
        <v>0.2278303540133193</v>
      </c>
      <c r="Q56" s="27">
        <f t="shared" si="14"/>
        <v>0.15726361313151171</v>
      </c>
      <c r="R56" s="27">
        <f t="shared" si="14"/>
        <v>8.8315217391304351E-2</v>
      </c>
      <c r="S56" s="27">
        <f t="shared" si="14"/>
        <v>0.59579805581687051</v>
      </c>
      <c r="T56" s="27">
        <f t="shared" si="14"/>
        <v>0.2135699030721209</v>
      </c>
      <c r="U56" s="27">
        <f t="shared" si="14"/>
        <v>0.11380263371809463</v>
      </c>
      <c r="V56" s="27">
        <f t="shared" si="14"/>
        <v>0.12364961603540284</v>
      </c>
    </row>
    <row r="57" spans="1:22" x14ac:dyDescent="0.3">
      <c r="A57" s="12"/>
      <c r="B57" s="2" t="s">
        <v>67</v>
      </c>
      <c r="C57" s="27">
        <f>(C18/C38)*100</f>
        <v>0.25644893649117517</v>
      </c>
      <c r="D57" s="27">
        <f t="shared" ref="D57:V57" si="15">(D18/D38)*100</f>
        <v>0</v>
      </c>
      <c r="E57" s="27">
        <f t="shared" si="15"/>
        <v>0.43502666292450182</v>
      </c>
      <c r="F57" s="27">
        <f t="shared" si="15"/>
        <v>0.62834031489238762</v>
      </c>
      <c r="G57" s="27">
        <f t="shared" si="15"/>
        <v>0.14174344436569808</v>
      </c>
      <c r="H57" s="27">
        <f t="shared" si="15"/>
        <v>0</v>
      </c>
      <c r="I57" s="27">
        <f t="shared" si="15"/>
        <v>0.62490917017875314</v>
      </c>
      <c r="J57" s="27">
        <f t="shared" si="15"/>
        <v>0.78599144363744899</v>
      </c>
      <c r="K57" s="27">
        <f t="shared" si="15"/>
        <v>0.27048958615093321</v>
      </c>
      <c r="L57" s="27">
        <f t="shared" si="15"/>
        <v>0</v>
      </c>
      <c r="M57" s="27">
        <f t="shared" si="15"/>
        <v>0.93864070919520248</v>
      </c>
      <c r="N57" s="27">
        <f t="shared" si="15"/>
        <v>0.55013213958254681</v>
      </c>
      <c r="O57" s="27">
        <f t="shared" si="15"/>
        <v>0.27070925825663239</v>
      </c>
      <c r="P57" s="27">
        <f t="shared" si="15"/>
        <v>0</v>
      </c>
      <c r="Q57" s="27">
        <f t="shared" si="15"/>
        <v>0.88460782386475323</v>
      </c>
      <c r="R57" s="27">
        <f t="shared" si="15"/>
        <v>0.74048913043478259</v>
      </c>
      <c r="S57" s="27">
        <f t="shared" si="15"/>
        <v>0.28222013170272814</v>
      </c>
      <c r="T57" s="27">
        <f t="shared" si="15"/>
        <v>0</v>
      </c>
      <c r="U57" s="27">
        <f t="shared" si="15"/>
        <v>0.43895301576979356</v>
      </c>
      <c r="V57" s="27">
        <f t="shared" si="15"/>
        <v>0.92411818300143167</v>
      </c>
    </row>
    <row r="58" spans="1:22" x14ac:dyDescent="0.3">
      <c r="A58" s="12"/>
      <c r="B58" s="2" t="s">
        <v>68</v>
      </c>
      <c r="C58" s="27">
        <f>(C19/C38)*100</f>
        <v>0</v>
      </c>
      <c r="D58" s="27">
        <f t="shared" ref="D58:V58" si="16">(D19/D38)*100</f>
        <v>0.17699115044247787</v>
      </c>
      <c r="E58" s="27">
        <f t="shared" si="16"/>
        <v>8.4198708953129378E-2</v>
      </c>
      <c r="F58" s="27">
        <f t="shared" si="16"/>
        <v>1.444460494005489E-2</v>
      </c>
      <c r="G58" s="27">
        <f t="shared" si="16"/>
        <v>0</v>
      </c>
      <c r="H58" s="27">
        <f t="shared" si="16"/>
        <v>0.14513788098693758</v>
      </c>
      <c r="I58" s="27">
        <f t="shared" si="16"/>
        <v>0</v>
      </c>
      <c r="J58" s="27">
        <f t="shared" si="16"/>
        <v>0</v>
      </c>
      <c r="K58" s="27">
        <f t="shared" si="16"/>
        <v>0</v>
      </c>
      <c r="L58" s="27">
        <f t="shared" si="16"/>
        <v>0.14532963403355795</v>
      </c>
      <c r="M58" s="27">
        <f t="shared" si="16"/>
        <v>0</v>
      </c>
      <c r="N58" s="27">
        <f t="shared" si="16"/>
        <v>2.1573809395393991E-2</v>
      </c>
      <c r="O58" s="27">
        <f t="shared" si="16"/>
        <v>0</v>
      </c>
      <c r="P58" s="27">
        <f t="shared" si="16"/>
        <v>0.1752541184717841</v>
      </c>
      <c r="Q58" s="27">
        <f t="shared" si="16"/>
        <v>3.9315903282877929E-2</v>
      </c>
      <c r="R58" s="27">
        <f t="shared" si="16"/>
        <v>2.717391304347826E-2</v>
      </c>
      <c r="S58" s="27">
        <f t="shared" si="16"/>
        <v>0</v>
      </c>
      <c r="T58" s="27">
        <f t="shared" si="16"/>
        <v>0.19714144898965008</v>
      </c>
      <c r="U58" s="27">
        <f t="shared" si="16"/>
        <v>0</v>
      </c>
      <c r="V58" s="27">
        <f t="shared" si="16"/>
        <v>1.3015749056358194E-2</v>
      </c>
    </row>
    <row r="59" spans="1:22" x14ac:dyDescent="0.3">
      <c r="A59" s="12"/>
      <c r="B59" s="2" t="s">
        <v>69</v>
      </c>
      <c r="C59" s="27">
        <f>(C20/C38)*100</f>
        <v>0.4525569467491326</v>
      </c>
      <c r="D59" s="27">
        <f t="shared" ref="D59:V59" si="17">(D20/D38)*100</f>
        <v>0</v>
      </c>
      <c r="E59" s="27">
        <f t="shared" si="17"/>
        <v>0.63149031714847037</v>
      </c>
      <c r="F59" s="27">
        <f t="shared" si="17"/>
        <v>0</v>
      </c>
      <c r="G59" s="27">
        <f t="shared" si="17"/>
        <v>0.26576895818568391</v>
      </c>
      <c r="H59" s="27">
        <f t="shared" si="17"/>
        <v>0</v>
      </c>
      <c r="I59" s="27">
        <f t="shared" si="17"/>
        <v>2.906554279901177E-2</v>
      </c>
      <c r="J59" s="27">
        <f t="shared" si="17"/>
        <v>0</v>
      </c>
      <c r="K59" s="27">
        <f t="shared" si="17"/>
        <v>0.20286718961319991</v>
      </c>
      <c r="L59" s="27">
        <f t="shared" si="17"/>
        <v>0</v>
      </c>
      <c r="M59" s="27">
        <f t="shared" si="17"/>
        <v>0.2607335303320007</v>
      </c>
      <c r="N59" s="27">
        <f t="shared" si="17"/>
        <v>0</v>
      </c>
      <c r="O59" s="27">
        <f t="shared" si="17"/>
        <v>0.20303194369247429</v>
      </c>
      <c r="P59" s="27">
        <f t="shared" si="17"/>
        <v>0</v>
      </c>
      <c r="Q59" s="27">
        <f t="shared" si="17"/>
        <v>0.58973854924316893</v>
      </c>
      <c r="R59" s="27">
        <f t="shared" si="17"/>
        <v>0</v>
      </c>
      <c r="S59" s="27">
        <f t="shared" si="17"/>
        <v>0.23518344308560676</v>
      </c>
      <c r="T59" s="27">
        <f t="shared" si="17"/>
        <v>0</v>
      </c>
      <c r="U59" s="27">
        <f t="shared" si="17"/>
        <v>0.24386278653877419</v>
      </c>
      <c r="V59" s="27">
        <f t="shared" si="17"/>
        <v>0</v>
      </c>
    </row>
    <row r="60" spans="1:22" x14ac:dyDescent="0.3">
      <c r="A60" s="12"/>
      <c r="B60" s="2" t="s">
        <v>70</v>
      </c>
      <c r="C60" s="27">
        <f>(C21/C38)*100</f>
        <v>0</v>
      </c>
      <c r="D60" s="27">
        <f t="shared" ref="D60:V60" si="18">(D21/D38)*100</f>
        <v>7.8662733529990175E-2</v>
      </c>
      <c r="E60" s="27">
        <f t="shared" si="18"/>
        <v>2.8066236317709797E-2</v>
      </c>
      <c r="F60" s="27">
        <f t="shared" si="18"/>
        <v>9.3889932110356775E-2</v>
      </c>
      <c r="G60" s="27">
        <f t="shared" si="18"/>
        <v>1.771793054571226E-2</v>
      </c>
      <c r="H60" s="27">
        <f t="shared" si="18"/>
        <v>9.071117561683599E-2</v>
      </c>
      <c r="I60" s="27">
        <f t="shared" si="18"/>
        <v>4.359831419851766E-2</v>
      </c>
      <c r="J60" s="27">
        <f t="shared" si="18"/>
        <v>0.16913739926375485</v>
      </c>
      <c r="K60" s="27">
        <f t="shared" si="18"/>
        <v>0</v>
      </c>
      <c r="L60" s="27">
        <f t="shared" si="18"/>
        <v>5.2847139648566521E-2</v>
      </c>
      <c r="M60" s="27">
        <f t="shared" si="18"/>
        <v>8.6911176777333565E-2</v>
      </c>
      <c r="N60" s="27">
        <f t="shared" si="18"/>
        <v>7.5508332883878967E-2</v>
      </c>
      <c r="O60" s="27">
        <f t="shared" si="18"/>
        <v>0</v>
      </c>
      <c r="P60" s="27">
        <f t="shared" si="18"/>
        <v>7.0101647388713634E-2</v>
      </c>
      <c r="Q60" s="27">
        <f t="shared" si="18"/>
        <v>5.8973854924316886E-2</v>
      </c>
      <c r="R60" s="27">
        <f t="shared" si="18"/>
        <v>0.10190217391304347</v>
      </c>
      <c r="S60" s="27">
        <f t="shared" si="18"/>
        <v>1.5678896205707119E-2</v>
      </c>
      <c r="T60" s="27">
        <f t="shared" si="18"/>
        <v>8.2142270412354196E-2</v>
      </c>
      <c r="U60" s="27">
        <f t="shared" si="18"/>
        <v>4.8772557307754837E-2</v>
      </c>
      <c r="V60" s="27">
        <f t="shared" si="18"/>
        <v>0.11714174150722373</v>
      </c>
    </row>
    <row r="61" spans="1:22" x14ac:dyDescent="0.3">
      <c r="A61" s="12"/>
      <c r="B61" s="2" t="s">
        <v>71</v>
      </c>
      <c r="C61" s="27">
        <f>(C22/C38)*100</f>
        <v>1.8253130185548347</v>
      </c>
      <c r="D61" s="27">
        <f t="shared" ref="D61:V61" si="19">(D22/D38)*100</f>
        <v>5.5063913470993118</v>
      </c>
      <c r="E61" s="27">
        <f t="shared" si="19"/>
        <v>3.8871737300028069</v>
      </c>
      <c r="F61" s="27">
        <f t="shared" si="19"/>
        <v>5.7778419760219558E-2</v>
      </c>
      <c r="G61" s="27">
        <f t="shared" si="19"/>
        <v>0.90361445783132521</v>
      </c>
      <c r="H61" s="27">
        <f t="shared" si="19"/>
        <v>1.8505079825834543</v>
      </c>
      <c r="I61" s="27">
        <f t="shared" si="19"/>
        <v>4.7376834762389191</v>
      </c>
      <c r="J61" s="27">
        <f t="shared" si="19"/>
        <v>8.9543329021987861E-2</v>
      </c>
      <c r="K61" s="27">
        <f t="shared" si="19"/>
        <v>1.1766296997565593</v>
      </c>
      <c r="L61" s="27">
        <f t="shared" si="19"/>
        <v>3.408640507332541</v>
      </c>
      <c r="M61" s="27">
        <f t="shared" si="19"/>
        <v>4.9887015470189464</v>
      </c>
      <c r="N61" s="27">
        <f t="shared" si="19"/>
        <v>0</v>
      </c>
      <c r="O61" s="27">
        <f t="shared" si="19"/>
        <v>2.0979967514889006</v>
      </c>
      <c r="P61" s="27">
        <f t="shared" si="19"/>
        <v>3.5751840168243953</v>
      </c>
      <c r="Q61" s="27">
        <f t="shared" si="19"/>
        <v>6.8409671712207594</v>
      </c>
      <c r="R61" s="27">
        <f t="shared" si="19"/>
        <v>0</v>
      </c>
      <c r="S61" s="27">
        <f t="shared" si="19"/>
        <v>1.7403574788334901</v>
      </c>
      <c r="T61" s="27">
        <f t="shared" si="19"/>
        <v>3.351404632824051</v>
      </c>
      <c r="U61" s="27">
        <f t="shared" si="19"/>
        <v>4.6984230206470494</v>
      </c>
      <c r="V61" s="27">
        <f t="shared" si="19"/>
        <v>0</v>
      </c>
    </row>
    <row r="62" spans="1:22" x14ac:dyDescent="0.3">
      <c r="A62" s="12"/>
      <c r="B62" s="2" t="s">
        <v>72</v>
      </c>
      <c r="C62" s="27">
        <f>(C23/C38)*100</f>
        <v>0.39221602051591492</v>
      </c>
      <c r="D62" s="27">
        <f t="shared" ref="D62:V62" si="20">(D23/D38)*100</f>
        <v>0.27531956735496554</v>
      </c>
      <c r="E62" s="27">
        <f t="shared" si="20"/>
        <v>0.5051922537187763</v>
      </c>
      <c r="F62" s="27">
        <f t="shared" si="20"/>
        <v>0.30333670374115268</v>
      </c>
      <c r="G62" s="27">
        <f t="shared" si="20"/>
        <v>0.42523033309709424</v>
      </c>
      <c r="H62" s="27">
        <f t="shared" si="20"/>
        <v>0.18142235123367198</v>
      </c>
      <c r="I62" s="27">
        <f t="shared" si="20"/>
        <v>0.6685074843772707</v>
      </c>
      <c r="J62" s="27">
        <f t="shared" si="20"/>
        <v>0.34822405730773059</v>
      </c>
      <c r="K62" s="27">
        <f t="shared" si="20"/>
        <v>0.36516094130375981</v>
      </c>
      <c r="L62" s="27">
        <f t="shared" si="20"/>
        <v>0.19817677368212444</v>
      </c>
      <c r="M62" s="27">
        <f t="shared" si="20"/>
        <v>0.76481835564053535</v>
      </c>
      <c r="N62" s="27">
        <f t="shared" si="20"/>
        <v>0.29663987918666734</v>
      </c>
      <c r="O62" s="27">
        <f t="shared" si="20"/>
        <v>0.28424472116946398</v>
      </c>
      <c r="P62" s="27">
        <f t="shared" si="20"/>
        <v>0.2278303540133193</v>
      </c>
      <c r="Q62" s="27">
        <f t="shared" si="20"/>
        <v>0.60939650088460784</v>
      </c>
      <c r="R62" s="27">
        <f t="shared" si="20"/>
        <v>0.30570652173913043</v>
      </c>
      <c r="S62" s="27">
        <f t="shared" si="20"/>
        <v>0.37629350893697083</v>
      </c>
      <c r="T62" s="27">
        <f t="shared" si="20"/>
        <v>0.24642681123706259</v>
      </c>
      <c r="U62" s="27">
        <f t="shared" si="20"/>
        <v>0.48772557307754838</v>
      </c>
      <c r="V62" s="27">
        <f t="shared" si="20"/>
        <v>0.31237797735259665</v>
      </c>
    </row>
    <row r="63" spans="1:22" x14ac:dyDescent="0.3">
      <c r="A63" s="12"/>
      <c r="B63" s="2" t="s">
        <v>73</v>
      </c>
      <c r="C63" s="27">
        <f>(C24/C38)*100</f>
        <v>0.5430683360989591</v>
      </c>
      <c r="D63" s="27">
        <f t="shared" ref="D63:V63" si="21">(D24/D38)*100</f>
        <v>0.471976401179941</v>
      </c>
      <c r="E63" s="27">
        <f t="shared" si="21"/>
        <v>0.68762278978389002</v>
      </c>
      <c r="F63" s="27">
        <f t="shared" si="21"/>
        <v>0.28166979633107031</v>
      </c>
      <c r="G63" s="27">
        <f t="shared" si="21"/>
        <v>0.31892274982282065</v>
      </c>
      <c r="H63" s="27">
        <f t="shared" si="21"/>
        <v>0.30841799709724238</v>
      </c>
      <c r="I63" s="27">
        <f t="shared" si="21"/>
        <v>0.36331928498764715</v>
      </c>
      <c r="J63" s="27">
        <f t="shared" si="21"/>
        <v>0.4079196099890558</v>
      </c>
      <c r="K63" s="27">
        <f t="shared" si="21"/>
        <v>0.35163646199621318</v>
      </c>
      <c r="L63" s="27">
        <f t="shared" si="21"/>
        <v>0.31708283789139913</v>
      </c>
      <c r="M63" s="27">
        <f t="shared" si="21"/>
        <v>0.45193811924213456</v>
      </c>
      <c r="N63" s="27">
        <f t="shared" si="21"/>
        <v>0.32900059327975839</v>
      </c>
      <c r="O63" s="27">
        <f t="shared" si="21"/>
        <v>0.44667027612344345</v>
      </c>
      <c r="P63" s="27">
        <f t="shared" si="21"/>
        <v>0.4206098843322818</v>
      </c>
      <c r="Q63" s="27">
        <f t="shared" si="21"/>
        <v>9.8289758207194808E-2</v>
      </c>
      <c r="R63" s="27">
        <f t="shared" si="21"/>
        <v>0.42119565217391303</v>
      </c>
      <c r="S63" s="27">
        <f t="shared" si="21"/>
        <v>0.37629350893697083</v>
      </c>
      <c r="T63" s="27">
        <f t="shared" si="21"/>
        <v>0.54213898472153776</v>
      </c>
      <c r="U63" s="27">
        <f t="shared" si="21"/>
        <v>0.79661843602666238</v>
      </c>
      <c r="V63" s="27">
        <f t="shared" si="21"/>
        <v>0.47507484055707411</v>
      </c>
    </row>
    <row r="64" spans="1:22" x14ac:dyDescent="0.3">
      <c r="A64" s="12"/>
      <c r="B64" s="2" t="s">
        <v>74</v>
      </c>
      <c r="C64" s="27">
        <f>(C25/C38)*100</f>
        <v>10.801025795745964</v>
      </c>
      <c r="D64" s="27">
        <f t="shared" ref="D64:V64" si="22">(D25/D38)*100</f>
        <v>7.8662733529990163</v>
      </c>
      <c r="E64" s="27">
        <f t="shared" si="22"/>
        <v>4.2099354476564689E-2</v>
      </c>
      <c r="F64" s="27">
        <f t="shared" si="22"/>
        <v>9.1723241369348543</v>
      </c>
      <c r="G64" s="27">
        <f t="shared" si="22"/>
        <v>8.5577604535790215</v>
      </c>
      <c r="H64" s="27">
        <f t="shared" si="22"/>
        <v>4.7895500725689404</v>
      </c>
      <c r="I64" s="27">
        <f t="shared" si="22"/>
        <v>7.3099840139514605</v>
      </c>
      <c r="J64" s="27">
        <f t="shared" si="22"/>
        <v>12.565913839418963</v>
      </c>
      <c r="K64" s="27">
        <f t="shared" si="22"/>
        <v>11.888017311333513</v>
      </c>
      <c r="L64" s="27">
        <f t="shared" si="22"/>
        <v>5.7074910820451841</v>
      </c>
      <c r="M64" s="27">
        <f t="shared" si="22"/>
        <v>12.376151573092299</v>
      </c>
      <c r="N64" s="27">
        <f t="shared" si="22"/>
        <v>8.7050320910414758</v>
      </c>
      <c r="O64" s="27">
        <f t="shared" si="22"/>
        <v>11.95181375203032</v>
      </c>
      <c r="P64" s="27">
        <f t="shared" si="22"/>
        <v>6.2039957939011572</v>
      </c>
      <c r="Q64" s="27">
        <f t="shared" si="22"/>
        <v>10.851189306074307</v>
      </c>
      <c r="R64" s="27">
        <f t="shared" si="22"/>
        <v>10.625</v>
      </c>
      <c r="S64" s="27">
        <f t="shared" si="22"/>
        <v>11.884603323925996</v>
      </c>
      <c r="T64" s="27">
        <f t="shared" si="22"/>
        <v>5.2899622145556098</v>
      </c>
      <c r="U64" s="27">
        <f t="shared" si="22"/>
        <v>11.721671272963746</v>
      </c>
      <c r="V64" s="27">
        <f t="shared" si="22"/>
        <v>11.720682025250554</v>
      </c>
    </row>
    <row r="65" spans="1:22" x14ac:dyDescent="0.3">
      <c r="A65" s="12"/>
      <c r="B65" s="2" t="s">
        <v>75</v>
      </c>
      <c r="C65" s="27">
        <f>(C26/C38)*100</f>
        <v>29.205008296877356</v>
      </c>
      <c r="D65" s="27">
        <f t="shared" ref="D65:V65" si="23">(D26/D38)*100</f>
        <v>2.5958702064896757</v>
      </c>
      <c r="E65" s="27">
        <f t="shared" si="23"/>
        <v>12.812236879034522</v>
      </c>
      <c r="F65" s="27">
        <f t="shared" si="23"/>
        <v>0.49833887043189368</v>
      </c>
      <c r="G65" s="27">
        <f t="shared" si="23"/>
        <v>27.267895109851171</v>
      </c>
      <c r="H65" s="27">
        <f t="shared" si="23"/>
        <v>1.0703918722786647</v>
      </c>
      <c r="I65" s="27">
        <f t="shared" si="23"/>
        <v>5.3625926464176716</v>
      </c>
      <c r="J65" s="27">
        <f t="shared" si="23"/>
        <v>0.66660033827479859</v>
      </c>
      <c r="K65" s="27">
        <f t="shared" si="23"/>
        <v>30.186637814444143</v>
      </c>
      <c r="L65" s="27">
        <f t="shared" si="23"/>
        <v>1.8496498876998284</v>
      </c>
      <c r="M65" s="27">
        <f t="shared" si="23"/>
        <v>0.45193811924213456</v>
      </c>
      <c r="N65" s="27">
        <f t="shared" si="23"/>
        <v>1.6180357046545493E-2</v>
      </c>
      <c r="O65" s="27">
        <f t="shared" si="23"/>
        <v>29.277206280454791</v>
      </c>
      <c r="P65" s="27">
        <f t="shared" si="23"/>
        <v>1.9102698913424465</v>
      </c>
      <c r="Q65" s="27">
        <f t="shared" si="23"/>
        <v>6.4281501867505408</v>
      </c>
      <c r="R65" s="27">
        <f t="shared" si="23"/>
        <v>6.1141304347826095E-2</v>
      </c>
      <c r="S65" s="27">
        <f t="shared" si="23"/>
        <v>26.701160238319222</v>
      </c>
      <c r="T65" s="27">
        <f t="shared" si="23"/>
        <v>1.7578445868243797</v>
      </c>
      <c r="U65" s="27">
        <f t="shared" si="23"/>
        <v>8.8440903918062101</v>
      </c>
      <c r="V65" s="27">
        <f t="shared" si="23"/>
        <v>6.5078745281790971E-3</v>
      </c>
    </row>
    <row r="66" spans="1:22" x14ac:dyDescent="0.3">
      <c r="A66" s="12"/>
      <c r="B66" s="2" t="s">
        <v>76</v>
      </c>
      <c r="C66" s="27">
        <f>(C27/C38)*100</f>
        <v>0.4525569467491326</v>
      </c>
      <c r="D66" s="27">
        <f t="shared" ref="D66:V66" si="24">(D27/D38)*100</f>
        <v>9.8328416912487712E-2</v>
      </c>
      <c r="E66" s="27">
        <f t="shared" si="24"/>
        <v>9.5846197024978945</v>
      </c>
      <c r="F66" s="27">
        <f t="shared" si="24"/>
        <v>0.85945399393326583</v>
      </c>
      <c r="G66" s="27">
        <f t="shared" si="24"/>
        <v>0.62012756909992917</v>
      </c>
      <c r="H66" s="27">
        <f t="shared" si="24"/>
        <v>5.4426705370101594E-2</v>
      </c>
      <c r="I66" s="27">
        <f t="shared" si="24"/>
        <v>0.13079494259555297</v>
      </c>
      <c r="J66" s="27">
        <f t="shared" si="24"/>
        <v>0.7959407024176699</v>
      </c>
      <c r="K66" s="27">
        <f t="shared" si="24"/>
        <v>0.55450365160941306</v>
      </c>
      <c r="L66" s="27">
        <f t="shared" si="24"/>
        <v>6.6058924560708152E-2</v>
      </c>
      <c r="M66" s="27">
        <f t="shared" si="24"/>
        <v>0.73005388492960199</v>
      </c>
      <c r="N66" s="27">
        <f t="shared" si="24"/>
        <v>0.83598511407151721</v>
      </c>
      <c r="O66" s="27">
        <f t="shared" si="24"/>
        <v>0.62263129399025452</v>
      </c>
      <c r="P66" s="27">
        <f t="shared" si="24"/>
        <v>8.7627059235892049E-2</v>
      </c>
      <c r="Q66" s="27">
        <f t="shared" si="24"/>
        <v>0.11794770984863377</v>
      </c>
      <c r="R66" s="27">
        <f t="shared" si="24"/>
        <v>0.79483695652173902</v>
      </c>
      <c r="S66" s="27">
        <f t="shared" si="24"/>
        <v>0.58011915961116334</v>
      </c>
      <c r="T66" s="27">
        <f t="shared" si="24"/>
        <v>8.2142270412354196E-2</v>
      </c>
      <c r="U66" s="27">
        <f t="shared" si="24"/>
        <v>0.71533084051373752</v>
      </c>
      <c r="V66" s="27">
        <f t="shared" si="24"/>
        <v>0.75491344526877524</v>
      </c>
    </row>
    <row r="67" spans="1:22" x14ac:dyDescent="0.3">
      <c r="A67" s="12"/>
      <c r="B67" s="2" t="s">
        <v>77</v>
      </c>
      <c r="C67" s="27">
        <f>(C28/C38)*100</f>
        <v>0</v>
      </c>
      <c r="D67" s="27">
        <f t="shared" ref="D67:V67" si="25">(D28/D38)*100</f>
        <v>6.8239921337266471</v>
      </c>
      <c r="E67" s="27">
        <f t="shared" si="25"/>
        <v>0</v>
      </c>
      <c r="F67" s="27">
        <f t="shared" si="25"/>
        <v>0.65722952477249752</v>
      </c>
      <c r="G67" s="27">
        <f t="shared" si="25"/>
        <v>0</v>
      </c>
      <c r="H67" s="27">
        <f t="shared" si="25"/>
        <v>6.6037735849056602</v>
      </c>
      <c r="I67" s="27">
        <f t="shared" si="25"/>
        <v>0</v>
      </c>
      <c r="J67" s="27">
        <f t="shared" si="25"/>
        <v>0</v>
      </c>
      <c r="K67" s="27">
        <f t="shared" si="25"/>
        <v>0</v>
      </c>
      <c r="L67" s="27">
        <f t="shared" si="25"/>
        <v>5.7867617915180336</v>
      </c>
      <c r="M67" s="27">
        <f t="shared" si="25"/>
        <v>0</v>
      </c>
      <c r="N67" s="27">
        <f t="shared" si="25"/>
        <v>0.4908041637452133</v>
      </c>
      <c r="O67" s="27">
        <f t="shared" si="25"/>
        <v>0</v>
      </c>
      <c r="P67" s="27">
        <f t="shared" si="25"/>
        <v>7.3781983876621107</v>
      </c>
      <c r="Q67" s="27">
        <f t="shared" si="25"/>
        <v>0</v>
      </c>
      <c r="R67" s="27">
        <f t="shared" si="25"/>
        <v>1.2228260869565217</v>
      </c>
      <c r="S67" s="27">
        <f t="shared" si="25"/>
        <v>0</v>
      </c>
      <c r="T67" s="27">
        <f t="shared" si="25"/>
        <v>6.9163791687202227</v>
      </c>
      <c r="U67" s="27">
        <f t="shared" si="25"/>
        <v>0</v>
      </c>
      <c r="V67" s="27">
        <f t="shared" si="25"/>
        <v>0.57920083300793956</v>
      </c>
    </row>
    <row r="68" spans="1:22" x14ac:dyDescent="0.3">
      <c r="A68" s="12"/>
      <c r="B68" s="2" t="s">
        <v>78</v>
      </c>
      <c r="C68" s="27">
        <f>(C29/C38)*100</f>
        <v>4.5708251621662397</v>
      </c>
      <c r="D68" s="27">
        <f t="shared" ref="D68:V68" si="26">(D29/D38)*100</f>
        <v>0.11799410029498525</v>
      </c>
      <c r="E68" s="27">
        <f t="shared" si="26"/>
        <v>0.57535784451305072</v>
      </c>
      <c r="F68" s="27">
        <f t="shared" si="26"/>
        <v>1.8994655496172179</v>
      </c>
      <c r="G68" s="27">
        <f t="shared" si="26"/>
        <v>4.6243798724308993</v>
      </c>
      <c r="H68" s="27">
        <f t="shared" si="26"/>
        <v>0.14513788098693758</v>
      </c>
      <c r="I68" s="27">
        <f t="shared" si="26"/>
        <v>0.18892602819357651</v>
      </c>
      <c r="J68" s="27">
        <f t="shared" si="26"/>
        <v>0.93523032534076211</v>
      </c>
      <c r="K68" s="27">
        <f t="shared" si="26"/>
        <v>4.2196375439545575</v>
      </c>
      <c r="L68" s="27">
        <f t="shared" si="26"/>
        <v>0.18496498876998282</v>
      </c>
      <c r="M68" s="27">
        <f t="shared" si="26"/>
        <v>0.59099600208586822</v>
      </c>
      <c r="N68" s="27">
        <f t="shared" si="26"/>
        <v>1.6719702281430344</v>
      </c>
      <c r="O68" s="27">
        <f t="shared" si="26"/>
        <v>3.7087168381158637</v>
      </c>
      <c r="P68" s="27">
        <f t="shared" si="26"/>
        <v>0.24535576586049773</v>
      </c>
      <c r="Q68" s="27">
        <f t="shared" si="26"/>
        <v>0.43247493611165716</v>
      </c>
      <c r="R68" s="27">
        <f t="shared" si="26"/>
        <v>1.5625</v>
      </c>
      <c r="S68" s="27">
        <f t="shared" si="26"/>
        <v>3.5120727500783948</v>
      </c>
      <c r="T68" s="27">
        <f t="shared" si="26"/>
        <v>0.18071299490717924</v>
      </c>
      <c r="U68" s="27">
        <f t="shared" si="26"/>
        <v>0.17883271012843438</v>
      </c>
      <c r="V68" s="27">
        <f t="shared" si="26"/>
        <v>1.210464662241312</v>
      </c>
    </row>
    <row r="69" spans="1:22" x14ac:dyDescent="0.3">
      <c r="A69" s="12"/>
      <c r="B69" s="2" t="s">
        <v>79</v>
      </c>
      <c r="C69" s="27">
        <f>(C30/C38)*100</f>
        <v>0</v>
      </c>
      <c r="D69" s="27">
        <f t="shared" ref="D69:V69" si="27">(D30/D38)*100</f>
        <v>0</v>
      </c>
      <c r="E69" s="27">
        <f t="shared" si="27"/>
        <v>8.4198708953129378E-2</v>
      </c>
      <c r="F69" s="27">
        <f t="shared" si="27"/>
        <v>0</v>
      </c>
      <c r="G69" s="27">
        <f t="shared" si="27"/>
        <v>0</v>
      </c>
      <c r="H69" s="27">
        <f t="shared" si="27"/>
        <v>0</v>
      </c>
      <c r="I69" s="27">
        <f t="shared" si="27"/>
        <v>0</v>
      </c>
      <c r="J69" s="27">
        <f t="shared" si="27"/>
        <v>0</v>
      </c>
      <c r="K69" s="27">
        <f t="shared" si="27"/>
        <v>0</v>
      </c>
      <c r="L69" s="27">
        <f t="shared" si="27"/>
        <v>0</v>
      </c>
      <c r="M69" s="27">
        <f t="shared" si="27"/>
        <v>3.4764470710933429E-2</v>
      </c>
      <c r="N69" s="27">
        <f t="shared" si="27"/>
        <v>1.0786904697696996E-2</v>
      </c>
      <c r="O69" s="27">
        <f t="shared" si="27"/>
        <v>0</v>
      </c>
      <c r="P69" s="27">
        <f t="shared" si="27"/>
        <v>0</v>
      </c>
      <c r="Q69" s="27">
        <f t="shared" si="27"/>
        <v>7.8631806565755857E-2</v>
      </c>
      <c r="R69" s="27">
        <f t="shared" si="27"/>
        <v>1.358695652173913E-2</v>
      </c>
      <c r="S69" s="27">
        <f t="shared" si="27"/>
        <v>0</v>
      </c>
      <c r="T69" s="27">
        <f t="shared" si="27"/>
        <v>0</v>
      </c>
      <c r="U69" s="27">
        <f t="shared" si="27"/>
        <v>3.2515038205169891E-2</v>
      </c>
      <c r="V69" s="27">
        <f t="shared" si="27"/>
        <v>1.3015749056358194E-2</v>
      </c>
    </row>
    <row r="70" spans="1:22" x14ac:dyDescent="0.3">
      <c r="A70" s="12"/>
      <c r="B70" s="2" t="s">
        <v>82</v>
      </c>
      <c r="C70" s="27">
        <f>(C31/C38)*100</f>
        <v>5.2496605822899385</v>
      </c>
      <c r="D70" s="27">
        <f t="shared" ref="D70:V70" si="28">(D31/D38)*100</f>
        <v>0.21632251720747295</v>
      </c>
      <c r="E70" s="27">
        <f t="shared" si="28"/>
        <v>0.82795397137243898</v>
      </c>
      <c r="F70" s="27">
        <f t="shared" si="28"/>
        <v>0.33222591362126247</v>
      </c>
      <c r="G70" s="27">
        <f t="shared" si="28"/>
        <v>5.9709425939050318</v>
      </c>
      <c r="H70" s="27">
        <f t="shared" si="28"/>
        <v>0.23584905660377359</v>
      </c>
      <c r="I70" s="27">
        <f t="shared" si="28"/>
        <v>0.75570411277430605</v>
      </c>
      <c r="J70" s="27">
        <f t="shared" si="28"/>
        <v>0.28852850462640534</v>
      </c>
      <c r="K70" s="27">
        <f t="shared" si="28"/>
        <v>4.8688125507167976</v>
      </c>
      <c r="L70" s="27">
        <f t="shared" si="28"/>
        <v>0.10569427929713304</v>
      </c>
      <c r="M70" s="27">
        <f t="shared" si="28"/>
        <v>0.9212584738397358</v>
      </c>
      <c r="N70" s="27">
        <f t="shared" si="28"/>
        <v>0.33978749797745533</v>
      </c>
      <c r="O70" s="27">
        <f t="shared" si="28"/>
        <v>4.9404439631835411</v>
      </c>
      <c r="P70" s="27">
        <f t="shared" si="28"/>
        <v>0.14020329477742727</v>
      </c>
      <c r="Q70" s="27">
        <f t="shared" si="28"/>
        <v>0.41281698447021825</v>
      </c>
      <c r="R70" s="27">
        <f t="shared" si="28"/>
        <v>0.41440217391304351</v>
      </c>
      <c r="S70" s="27">
        <f t="shared" si="28"/>
        <v>5.5503292568203193</v>
      </c>
      <c r="T70" s="27">
        <f t="shared" si="28"/>
        <v>0.14785608674223755</v>
      </c>
      <c r="U70" s="27">
        <f t="shared" si="28"/>
        <v>0.66655828320598276</v>
      </c>
      <c r="V70" s="27">
        <f t="shared" si="28"/>
        <v>0.34491734999349216</v>
      </c>
    </row>
    <row r="71" spans="1:22" x14ac:dyDescent="0.3">
      <c r="A71" s="12"/>
      <c r="B71" s="2" t="s">
        <v>83</v>
      </c>
      <c r="C71" s="27">
        <f>(C32/C38)*100</f>
        <v>0.84477296726504747</v>
      </c>
      <c r="D71" s="27">
        <f t="shared" ref="D71:V71" si="29">(D32/D38)*100</f>
        <v>0.15732546705998035</v>
      </c>
      <c r="E71" s="27">
        <f t="shared" si="29"/>
        <v>0.19646365422396855</v>
      </c>
      <c r="F71" s="27">
        <f t="shared" si="29"/>
        <v>1.5022389137657084</v>
      </c>
      <c r="G71" s="27">
        <f t="shared" si="29"/>
        <v>0.51381998582565558</v>
      </c>
      <c r="H71" s="27">
        <f t="shared" si="29"/>
        <v>0.1269956458635704</v>
      </c>
      <c r="I71" s="27">
        <f t="shared" si="29"/>
        <v>0.11626217119604708</v>
      </c>
      <c r="J71" s="27">
        <f t="shared" si="29"/>
        <v>2.4176698835936721</v>
      </c>
      <c r="K71" s="27">
        <f t="shared" si="29"/>
        <v>0.81146875845279964</v>
      </c>
      <c r="L71" s="27">
        <f t="shared" si="29"/>
        <v>0.11890606420927466</v>
      </c>
      <c r="M71" s="27">
        <f t="shared" si="29"/>
        <v>0.20858682426560055</v>
      </c>
      <c r="N71" s="27">
        <f t="shared" si="29"/>
        <v>2.6320047462380671</v>
      </c>
      <c r="O71" s="27">
        <f t="shared" si="29"/>
        <v>0.97455332972387654</v>
      </c>
      <c r="P71" s="27">
        <f t="shared" si="29"/>
        <v>0.14020329477742727</v>
      </c>
      <c r="Q71" s="27">
        <f t="shared" si="29"/>
        <v>0.25555337133870654</v>
      </c>
      <c r="R71" s="27">
        <f t="shared" si="29"/>
        <v>2.1195652173913042</v>
      </c>
      <c r="S71" s="27">
        <f t="shared" si="29"/>
        <v>0.90937597993101282</v>
      </c>
      <c r="T71" s="27">
        <f t="shared" si="29"/>
        <v>0.13142763265976673</v>
      </c>
      <c r="U71" s="27">
        <f t="shared" si="29"/>
        <v>0.11380263371809463</v>
      </c>
      <c r="V71" s="27">
        <f t="shared" si="29"/>
        <v>2.0629962254327738</v>
      </c>
    </row>
    <row r="72" spans="1:22" x14ac:dyDescent="0.3">
      <c r="A72" s="12"/>
      <c r="B72" s="2" t="s">
        <v>84</v>
      </c>
      <c r="C72" s="27">
        <f>(C33/C38)*100</f>
        <v>8.1761955046009955</v>
      </c>
      <c r="D72" s="27">
        <f t="shared" ref="D72:V72" si="30">(D33/D38)*100</f>
        <v>8.6332350049164202</v>
      </c>
      <c r="E72" s="27">
        <f t="shared" si="30"/>
        <v>21.554869492001121</v>
      </c>
      <c r="F72" s="27">
        <f t="shared" si="30"/>
        <v>8.3995377726419189</v>
      </c>
      <c r="G72" s="27">
        <f t="shared" si="30"/>
        <v>7.547838412473423</v>
      </c>
      <c r="H72" s="27">
        <f t="shared" si="30"/>
        <v>7.2206095791001452</v>
      </c>
      <c r="I72" s="27">
        <f t="shared" si="30"/>
        <v>19.750036331928499</v>
      </c>
      <c r="J72" s="27">
        <f t="shared" si="30"/>
        <v>9.9592080390010942</v>
      </c>
      <c r="K72" s="27">
        <f t="shared" si="30"/>
        <v>7.8847714362997019</v>
      </c>
      <c r="L72" s="27">
        <f t="shared" si="30"/>
        <v>7.1739992072929057</v>
      </c>
      <c r="M72" s="27">
        <f t="shared" si="30"/>
        <v>22.405701373196592</v>
      </c>
      <c r="N72" s="27">
        <f t="shared" si="30"/>
        <v>8.0793916185750501</v>
      </c>
      <c r="O72" s="27">
        <f t="shared" si="30"/>
        <v>7.6475365457498636</v>
      </c>
      <c r="P72" s="27">
        <f t="shared" si="30"/>
        <v>8.5699263932702419</v>
      </c>
      <c r="Q72" s="27">
        <f t="shared" si="30"/>
        <v>16.591311185374483</v>
      </c>
      <c r="R72" s="27">
        <f t="shared" si="30"/>
        <v>9.1915760869565215</v>
      </c>
      <c r="S72" s="27">
        <f t="shared" si="30"/>
        <v>8.5293195359046727</v>
      </c>
      <c r="T72" s="27">
        <f t="shared" si="30"/>
        <v>9.2492196484310831</v>
      </c>
      <c r="U72" s="27">
        <f t="shared" si="30"/>
        <v>23.73597788977402</v>
      </c>
      <c r="V72" s="27">
        <f t="shared" si="30"/>
        <v>9.599114929064168</v>
      </c>
    </row>
    <row r="73" spans="1:22" x14ac:dyDescent="0.3">
      <c r="A73" s="12"/>
      <c r="B73" s="2" t="s">
        <v>85</v>
      </c>
      <c r="C73" s="27">
        <f>(C34/C38)*100</f>
        <v>1.5085231558304419E-2</v>
      </c>
      <c r="D73" s="27">
        <f t="shared" ref="D73:V73" si="31">(D34/D38)*100</f>
        <v>0.64896755162241893</v>
      </c>
      <c r="E73" s="27">
        <f t="shared" si="31"/>
        <v>11.717653662643841</v>
      </c>
      <c r="F73" s="27">
        <f t="shared" si="31"/>
        <v>7.8867542972699693</v>
      </c>
      <c r="G73" s="27">
        <f t="shared" si="31"/>
        <v>0.10630758327427356</v>
      </c>
      <c r="H73" s="27">
        <f t="shared" si="31"/>
        <v>0.79825834542815666</v>
      </c>
      <c r="I73" s="27">
        <f t="shared" si="31"/>
        <v>8.6324662113064949</v>
      </c>
      <c r="J73" s="27">
        <f t="shared" si="31"/>
        <v>7.4718933439458759</v>
      </c>
      <c r="K73" s="27">
        <f t="shared" si="31"/>
        <v>5.4097917230186636E-2</v>
      </c>
      <c r="L73" s="27">
        <f t="shared" si="31"/>
        <v>0.58131853613423179</v>
      </c>
      <c r="M73" s="27">
        <f t="shared" si="31"/>
        <v>5.5449330783938811</v>
      </c>
      <c r="N73" s="27">
        <f t="shared" si="31"/>
        <v>7.8636535246211103</v>
      </c>
      <c r="O73" s="27">
        <f t="shared" si="31"/>
        <v>2.7070925825663238E-2</v>
      </c>
      <c r="P73" s="27">
        <f t="shared" si="31"/>
        <v>0.57833859095688744</v>
      </c>
      <c r="Q73" s="27">
        <f t="shared" si="31"/>
        <v>21.78101041871437</v>
      </c>
      <c r="R73" s="27">
        <f t="shared" si="31"/>
        <v>7.4048913043478253</v>
      </c>
      <c r="S73" s="27">
        <f t="shared" si="31"/>
        <v>7.8394481028535593E-2</v>
      </c>
      <c r="T73" s="27">
        <f t="shared" si="31"/>
        <v>0.54213898472153776</v>
      </c>
      <c r="U73" s="27">
        <f t="shared" si="31"/>
        <v>0.37392293935945375</v>
      </c>
      <c r="V73" s="27">
        <f t="shared" si="31"/>
        <v>7.2562800989196932</v>
      </c>
    </row>
    <row r="74" spans="1:22" x14ac:dyDescent="0.3">
      <c r="A74" s="12"/>
      <c r="B74" s="2" t="s">
        <v>86</v>
      </c>
      <c r="C74" s="27">
        <f>(C35/C38)*100</f>
        <v>1.9158244079046614</v>
      </c>
      <c r="D74" s="27">
        <f t="shared" ref="D74:V74" si="32">(D35/D38)*100</f>
        <v>8.4169124877089487</v>
      </c>
      <c r="E74" s="27">
        <f t="shared" si="32"/>
        <v>6.9463934886331753</v>
      </c>
      <c r="F74" s="27">
        <f t="shared" si="32"/>
        <v>4.3333814820164664E-2</v>
      </c>
      <c r="G74" s="27">
        <f t="shared" si="32"/>
        <v>1.2756909992912826</v>
      </c>
      <c r="H74" s="27">
        <f t="shared" si="32"/>
        <v>14.150943396226415</v>
      </c>
      <c r="I74" s="27">
        <f t="shared" si="32"/>
        <v>10.986775178026448</v>
      </c>
      <c r="J74" s="27">
        <f t="shared" si="32"/>
        <v>3.9797035120883492E-2</v>
      </c>
      <c r="K74" s="27">
        <f t="shared" si="32"/>
        <v>2.1098187719772787</v>
      </c>
      <c r="L74" s="27">
        <f t="shared" si="32"/>
        <v>25.04954419342053</v>
      </c>
      <c r="M74" s="27">
        <f t="shared" si="32"/>
        <v>14.809664522857641</v>
      </c>
      <c r="N74" s="27">
        <f t="shared" si="32"/>
        <v>4.3147618790787982E-2</v>
      </c>
      <c r="O74" s="27">
        <f t="shared" si="32"/>
        <v>1.3129399025446671</v>
      </c>
      <c r="P74" s="27">
        <f t="shared" si="32"/>
        <v>18.892393971258326</v>
      </c>
      <c r="Q74" s="27">
        <f t="shared" si="32"/>
        <v>8.806762335364656</v>
      </c>
      <c r="R74" s="27">
        <f t="shared" si="32"/>
        <v>8.1521739130434784E-2</v>
      </c>
      <c r="S74" s="27">
        <f t="shared" si="32"/>
        <v>2.1009720915647541</v>
      </c>
      <c r="T74" s="27">
        <f t="shared" si="32"/>
        <v>23.27911943486118</v>
      </c>
      <c r="U74" s="27">
        <f t="shared" si="32"/>
        <v>12.209396846041294</v>
      </c>
      <c r="V74" s="27">
        <f t="shared" si="32"/>
        <v>3.9047247169074581E-2</v>
      </c>
    </row>
    <row r="75" spans="1:22" x14ac:dyDescent="0.3">
      <c r="A75" s="12"/>
      <c r="B75" s="2" t="s">
        <v>87</v>
      </c>
      <c r="C75" s="27">
        <f>(C36/C38)*100</f>
        <v>0</v>
      </c>
      <c r="D75" s="27">
        <f t="shared" ref="D75:V75" si="33">(D36/D38)*100</f>
        <v>0</v>
      </c>
      <c r="E75" s="27">
        <f t="shared" si="33"/>
        <v>0</v>
      </c>
      <c r="F75" s="27">
        <f t="shared" si="33"/>
        <v>2.1666907410082332E-2</v>
      </c>
      <c r="G75" s="27">
        <f t="shared" si="33"/>
        <v>0</v>
      </c>
      <c r="H75" s="27">
        <f t="shared" si="33"/>
        <v>0</v>
      </c>
      <c r="I75" s="27">
        <f t="shared" si="33"/>
        <v>0</v>
      </c>
      <c r="J75" s="27">
        <f t="shared" si="33"/>
        <v>1.9898517560441746E-2</v>
      </c>
      <c r="K75" s="27">
        <f t="shared" si="33"/>
        <v>0</v>
      </c>
      <c r="L75" s="27">
        <f t="shared" si="33"/>
        <v>0</v>
      </c>
      <c r="M75" s="27">
        <f t="shared" si="33"/>
        <v>0</v>
      </c>
      <c r="N75" s="27">
        <f t="shared" si="33"/>
        <v>2.1573809395393991E-2</v>
      </c>
      <c r="O75" s="27">
        <f t="shared" si="33"/>
        <v>0</v>
      </c>
      <c r="P75" s="27">
        <f t="shared" si="33"/>
        <v>0</v>
      </c>
      <c r="Q75" s="27">
        <f t="shared" si="33"/>
        <v>0</v>
      </c>
      <c r="R75" s="27">
        <f t="shared" si="33"/>
        <v>2.0380434782608696E-2</v>
      </c>
      <c r="S75" s="27">
        <f t="shared" si="33"/>
        <v>0</v>
      </c>
      <c r="T75" s="27">
        <f t="shared" si="33"/>
        <v>0</v>
      </c>
      <c r="U75" s="27">
        <f t="shared" si="33"/>
        <v>0</v>
      </c>
      <c r="V75" s="27">
        <f t="shared" si="33"/>
        <v>1.952362358453729E-2</v>
      </c>
    </row>
    <row r="76" spans="1:22" x14ac:dyDescent="0.3">
      <c r="A76" s="12"/>
      <c r="B76" s="25" t="s">
        <v>88</v>
      </c>
      <c r="C76" s="27">
        <f>(C37/C38)*100</f>
        <v>3.8014783526927136</v>
      </c>
      <c r="D76" s="27">
        <f t="shared" ref="D76:V76" si="34">(D37/D38)*100</f>
        <v>6.4503441494591929</v>
      </c>
      <c r="E76" s="27">
        <f t="shared" si="34"/>
        <v>5.5150154364299748</v>
      </c>
      <c r="F76" s="27">
        <f t="shared" si="34"/>
        <v>2.1955799508883436</v>
      </c>
      <c r="G76" s="27">
        <f t="shared" si="34"/>
        <v>7.1403260099220409</v>
      </c>
      <c r="H76" s="27">
        <f t="shared" si="34"/>
        <v>6.9484760522496369</v>
      </c>
      <c r="I76" s="27">
        <f t="shared" si="34"/>
        <v>4.214503705856707</v>
      </c>
      <c r="J76" s="27">
        <f t="shared" si="34"/>
        <v>1.9301562033628494</v>
      </c>
      <c r="K76" s="27">
        <f t="shared" si="34"/>
        <v>4.0979172301866384</v>
      </c>
      <c r="L76" s="27">
        <f t="shared" si="34"/>
        <v>5.1922314704716612</v>
      </c>
      <c r="M76" s="27">
        <f t="shared" si="34"/>
        <v>4.3107943681557446</v>
      </c>
      <c r="N76" s="27">
        <f t="shared" si="34"/>
        <v>2.157380939539399</v>
      </c>
      <c r="O76" s="27">
        <f t="shared" si="34"/>
        <v>4.7915538711423924</v>
      </c>
      <c r="P76" s="27">
        <f t="shared" si="34"/>
        <v>5.5555555555555554</v>
      </c>
      <c r="Q76" s="27">
        <f t="shared" si="34"/>
        <v>1.965795164143896</v>
      </c>
      <c r="R76" s="27">
        <f t="shared" si="34"/>
        <v>2.4660326086956523</v>
      </c>
      <c r="S76" s="27">
        <f t="shared" si="34"/>
        <v>6.1147695202257761</v>
      </c>
      <c r="T76" s="27">
        <f t="shared" si="34"/>
        <v>5.2899622145556098</v>
      </c>
      <c r="U76" s="27">
        <f t="shared" si="34"/>
        <v>6.1290847016745245</v>
      </c>
      <c r="V76" s="27">
        <f t="shared" si="34"/>
        <v>1.9068072367564755</v>
      </c>
    </row>
    <row r="77" spans="1:22" x14ac:dyDescent="0.3">
      <c r="B77" s="24" t="s">
        <v>0</v>
      </c>
      <c r="C77" s="22">
        <v>100.00000000000003</v>
      </c>
      <c r="D77" s="116">
        <v>100</v>
      </c>
      <c r="E77" s="116">
        <v>99.999999999999972</v>
      </c>
      <c r="F77" s="92">
        <v>100</v>
      </c>
      <c r="G77" s="22">
        <v>100.00000000000001</v>
      </c>
      <c r="H77" s="116">
        <v>99.999999999999972</v>
      </c>
      <c r="I77" s="116">
        <v>100</v>
      </c>
      <c r="J77" s="92">
        <v>100</v>
      </c>
      <c r="K77" s="22">
        <v>100.00000000000001</v>
      </c>
      <c r="L77" s="116">
        <v>99.999999999999972</v>
      </c>
      <c r="M77" s="116">
        <v>100</v>
      </c>
      <c r="N77" s="116">
        <v>99.999999999999986</v>
      </c>
      <c r="O77" s="22">
        <v>99.999999999999986</v>
      </c>
      <c r="P77" s="116">
        <v>100</v>
      </c>
      <c r="Q77" s="116">
        <v>99.999999999999986</v>
      </c>
      <c r="R77" s="92">
        <v>99.999999999999986</v>
      </c>
      <c r="S77" s="116">
        <v>100.00000000000003</v>
      </c>
      <c r="T77" s="116">
        <v>99.999999999999986</v>
      </c>
      <c r="U77" s="92">
        <v>99.999999999999986</v>
      </c>
      <c r="V77" s="117">
        <v>100</v>
      </c>
    </row>
  </sheetData>
  <mergeCells count="12">
    <mergeCell ref="S41:V41"/>
    <mergeCell ref="B2:B3"/>
    <mergeCell ref="C2:F2"/>
    <mergeCell ref="G2:J2"/>
    <mergeCell ref="K2:N2"/>
    <mergeCell ref="O2:R2"/>
    <mergeCell ref="S2:V2"/>
    <mergeCell ref="B41:B42"/>
    <mergeCell ref="C41:F41"/>
    <mergeCell ref="G41:J41"/>
    <mergeCell ref="K41:N41"/>
    <mergeCell ref="O41:R4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89"/>
  <sheetViews>
    <sheetView zoomScaleNormal="100" workbookViewId="0"/>
  </sheetViews>
  <sheetFormatPr baseColWidth="10" defaultRowHeight="14.4" x14ac:dyDescent="0.3"/>
  <cols>
    <col min="1" max="1" width="14.88671875" style="6" customWidth="1"/>
    <col min="2" max="2" width="27.77734375" style="6" bestFit="1" customWidth="1"/>
    <col min="3" max="35" width="11.5546875" style="36"/>
  </cols>
  <sheetData>
    <row r="2" spans="1:35" s="1" customFormat="1" x14ac:dyDescent="0.3">
      <c r="A2" s="6"/>
      <c r="B2" s="41" t="s">
        <v>50</v>
      </c>
      <c r="C2" s="106" t="s">
        <v>122</v>
      </c>
      <c r="D2" s="107"/>
      <c r="E2" s="107"/>
      <c r="F2" s="107"/>
      <c r="G2" s="107"/>
      <c r="H2" s="108"/>
      <c r="I2" s="106" t="s">
        <v>118</v>
      </c>
      <c r="J2" s="107"/>
      <c r="K2" s="107"/>
      <c r="L2" s="107"/>
      <c r="M2" s="107"/>
      <c r="N2" s="108"/>
      <c r="O2" s="106" t="s">
        <v>119</v>
      </c>
      <c r="P2" s="107"/>
      <c r="Q2" s="107"/>
      <c r="R2" s="107"/>
      <c r="S2" s="107"/>
      <c r="T2" s="108"/>
      <c r="U2" s="106" t="s">
        <v>127</v>
      </c>
      <c r="V2" s="107"/>
      <c r="W2" s="107"/>
      <c r="X2" s="107"/>
      <c r="Y2" s="107"/>
      <c r="Z2" s="108"/>
      <c r="AA2" s="106" t="s">
        <v>128</v>
      </c>
      <c r="AB2" s="107"/>
      <c r="AC2" s="107"/>
      <c r="AD2" s="107"/>
      <c r="AE2" s="107"/>
      <c r="AF2" s="108"/>
      <c r="AG2" s="36"/>
      <c r="AH2" s="36"/>
      <c r="AI2" s="36"/>
    </row>
    <row r="3" spans="1:35" s="1" customFormat="1" x14ac:dyDescent="0.3">
      <c r="A3" s="6"/>
      <c r="B3" s="42"/>
      <c r="C3" s="109" t="s">
        <v>89</v>
      </c>
      <c r="D3" s="110" t="s">
        <v>90</v>
      </c>
      <c r="E3" s="110" t="s">
        <v>91</v>
      </c>
      <c r="F3" s="110" t="s">
        <v>92</v>
      </c>
      <c r="G3" s="110" t="s">
        <v>93</v>
      </c>
      <c r="H3" s="111" t="s">
        <v>94</v>
      </c>
      <c r="I3" s="109" t="s">
        <v>89</v>
      </c>
      <c r="J3" s="110" t="s">
        <v>90</v>
      </c>
      <c r="K3" s="110" t="s">
        <v>91</v>
      </c>
      <c r="L3" s="110" t="s">
        <v>92</v>
      </c>
      <c r="M3" s="110" t="s">
        <v>93</v>
      </c>
      <c r="N3" s="111" t="s">
        <v>94</v>
      </c>
      <c r="O3" s="109" t="s">
        <v>89</v>
      </c>
      <c r="P3" s="110" t="s">
        <v>90</v>
      </c>
      <c r="Q3" s="110" t="s">
        <v>91</v>
      </c>
      <c r="R3" s="110" t="s">
        <v>92</v>
      </c>
      <c r="S3" s="110" t="s">
        <v>93</v>
      </c>
      <c r="T3" s="111" t="s">
        <v>94</v>
      </c>
      <c r="U3" s="109" t="s">
        <v>89</v>
      </c>
      <c r="V3" s="110" t="s">
        <v>90</v>
      </c>
      <c r="W3" s="110" t="s">
        <v>91</v>
      </c>
      <c r="X3" s="110" t="s">
        <v>92</v>
      </c>
      <c r="Y3" s="110" t="s">
        <v>93</v>
      </c>
      <c r="Z3" s="111" t="s">
        <v>94</v>
      </c>
      <c r="AA3" s="109" t="s">
        <v>89</v>
      </c>
      <c r="AB3" s="110" t="s">
        <v>90</v>
      </c>
      <c r="AC3" s="110" t="s">
        <v>91</v>
      </c>
      <c r="AD3" s="110" t="s">
        <v>92</v>
      </c>
      <c r="AE3" s="110" t="s">
        <v>93</v>
      </c>
      <c r="AF3" s="111" t="s">
        <v>94</v>
      </c>
      <c r="AG3" s="36"/>
      <c r="AH3" s="36"/>
      <c r="AI3" s="36"/>
    </row>
    <row r="4" spans="1:35" s="1" customFormat="1" x14ac:dyDescent="0.3">
      <c r="A4" s="6"/>
      <c r="B4" s="2" t="s">
        <v>54</v>
      </c>
      <c r="C4" s="21">
        <v>4</v>
      </c>
      <c r="D4" s="23">
        <v>1</v>
      </c>
      <c r="E4" s="23">
        <v>9</v>
      </c>
      <c r="F4" s="23">
        <v>78</v>
      </c>
      <c r="G4" s="23">
        <v>1111</v>
      </c>
      <c r="H4" s="26">
        <v>271</v>
      </c>
      <c r="I4" s="21">
        <v>2</v>
      </c>
      <c r="J4" s="23">
        <v>2</v>
      </c>
      <c r="K4" s="23">
        <v>13</v>
      </c>
      <c r="L4" s="23">
        <v>112</v>
      </c>
      <c r="M4" s="23">
        <v>180</v>
      </c>
      <c r="N4" s="26">
        <v>326</v>
      </c>
      <c r="O4" s="21">
        <v>4</v>
      </c>
      <c r="P4" s="23">
        <v>3</v>
      </c>
      <c r="Q4" s="23">
        <v>24</v>
      </c>
      <c r="R4" s="23">
        <v>247</v>
      </c>
      <c r="S4" s="23">
        <v>1857</v>
      </c>
      <c r="T4" s="26">
        <v>526</v>
      </c>
      <c r="U4" s="21">
        <v>1</v>
      </c>
      <c r="V4" s="23">
        <v>3</v>
      </c>
      <c r="W4" s="23">
        <v>19</v>
      </c>
      <c r="X4" s="23">
        <v>133</v>
      </c>
      <c r="Y4" s="23">
        <v>689</v>
      </c>
      <c r="Z4" s="23">
        <v>288</v>
      </c>
      <c r="AA4" s="21">
        <v>4</v>
      </c>
      <c r="AB4" s="23">
        <v>0</v>
      </c>
      <c r="AC4" s="23">
        <v>16</v>
      </c>
      <c r="AD4" s="23">
        <v>8</v>
      </c>
      <c r="AE4" s="23">
        <v>712</v>
      </c>
      <c r="AF4" s="26">
        <v>104</v>
      </c>
      <c r="AG4" s="36"/>
      <c r="AH4" s="36"/>
      <c r="AI4" s="36"/>
    </row>
    <row r="5" spans="1:35" s="36" customFormat="1" x14ac:dyDescent="0.3">
      <c r="A5" s="6"/>
      <c r="B5" s="2" t="s">
        <v>55</v>
      </c>
      <c r="C5" s="21">
        <v>15</v>
      </c>
      <c r="D5" s="23">
        <v>0</v>
      </c>
      <c r="E5" s="23">
        <v>7</v>
      </c>
      <c r="F5" s="23">
        <v>5</v>
      </c>
      <c r="G5" s="23">
        <v>3</v>
      </c>
      <c r="H5" s="26">
        <v>1</v>
      </c>
      <c r="I5" s="21">
        <v>6</v>
      </c>
      <c r="J5" s="23">
        <v>1</v>
      </c>
      <c r="K5" s="23">
        <v>7</v>
      </c>
      <c r="L5" s="23">
        <v>3</v>
      </c>
      <c r="M5" s="23">
        <v>3</v>
      </c>
      <c r="N5" s="26">
        <v>3</v>
      </c>
      <c r="O5" s="21">
        <v>7</v>
      </c>
      <c r="P5" s="23">
        <v>8</v>
      </c>
      <c r="Q5" s="23">
        <v>28</v>
      </c>
      <c r="R5" s="23">
        <v>5</v>
      </c>
      <c r="S5" s="23">
        <v>16</v>
      </c>
      <c r="T5" s="26">
        <v>6</v>
      </c>
      <c r="U5" s="21">
        <v>8</v>
      </c>
      <c r="V5" s="23">
        <v>14</v>
      </c>
      <c r="W5" s="23">
        <v>34</v>
      </c>
      <c r="X5" s="23">
        <v>7</v>
      </c>
      <c r="Y5" s="23">
        <v>16</v>
      </c>
      <c r="Z5" s="23">
        <v>24</v>
      </c>
      <c r="AA5" s="21">
        <v>2</v>
      </c>
      <c r="AB5" s="23">
        <v>0</v>
      </c>
      <c r="AC5" s="23">
        <v>23</v>
      </c>
      <c r="AD5" s="23">
        <v>8</v>
      </c>
      <c r="AE5" s="23">
        <v>15</v>
      </c>
      <c r="AF5" s="26">
        <v>16</v>
      </c>
    </row>
    <row r="6" spans="1:35" s="36" customFormat="1" x14ac:dyDescent="0.3">
      <c r="A6" s="6"/>
      <c r="B6" s="2" t="s">
        <v>56</v>
      </c>
      <c r="C6" s="21">
        <v>0</v>
      </c>
      <c r="D6" s="23">
        <v>0</v>
      </c>
      <c r="E6" s="23">
        <v>0</v>
      </c>
      <c r="F6" s="23">
        <v>0</v>
      </c>
      <c r="G6" s="23">
        <v>0</v>
      </c>
      <c r="H6" s="26">
        <v>0</v>
      </c>
      <c r="I6" s="21">
        <v>0</v>
      </c>
      <c r="J6" s="23">
        <v>0</v>
      </c>
      <c r="K6" s="23">
        <v>0</v>
      </c>
      <c r="L6" s="23">
        <v>0</v>
      </c>
      <c r="M6" s="23">
        <v>0</v>
      </c>
      <c r="N6" s="26">
        <v>0</v>
      </c>
      <c r="O6" s="21">
        <v>1</v>
      </c>
      <c r="P6" s="23">
        <v>5</v>
      </c>
      <c r="Q6" s="23">
        <v>0</v>
      </c>
      <c r="R6" s="23">
        <v>2</v>
      </c>
      <c r="S6" s="23">
        <v>1</v>
      </c>
      <c r="T6" s="26">
        <v>1</v>
      </c>
      <c r="U6" s="21">
        <v>0</v>
      </c>
      <c r="V6" s="23">
        <v>2</v>
      </c>
      <c r="W6" s="23">
        <v>1</v>
      </c>
      <c r="X6" s="23">
        <v>0</v>
      </c>
      <c r="Y6" s="23">
        <v>0</v>
      </c>
      <c r="Z6" s="23">
        <v>1</v>
      </c>
      <c r="AA6" s="21">
        <v>0</v>
      </c>
      <c r="AB6" s="23">
        <v>3</v>
      </c>
      <c r="AC6" s="23">
        <v>0</v>
      </c>
      <c r="AD6" s="23">
        <v>0</v>
      </c>
      <c r="AE6" s="23">
        <v>0</v>
      </c>
      <c r="AF6" s="26">
        <v>0</v>
      </c>
    </row>
    <row r="7" spans="1:35" s="1" customFormat="1" x14ac:dyDescent="0.3">
      <c r="A7" s="6"/>
      <c r="B7" s="2" t="s">
        <v>57</v>
      </c>
      <c r="C7" s="21">
        <v>12</v>
      </c>
      <c r="D7" s="23">
        <v>3</v>
      </c>
      <c r="E7" s="23">
        <v>0</v>
      </c>
      <c r="F7" s="23">
        <v>4</v>
      </c>
      <c r="G7" s="23">
        <v>21</v>
      </c>
      <c r="H7" s="26">
        <v>6</v>
      </c>
      <c r="I7" s="21">
        <v>3</v>
      </c>
      <c r="J7" s="23">
        <v>2</v>
      </c>
      <c r="K7" s="23">
        <v>0</v>
      </c>
      <c r="L7" s="23">
        <v>3</v>
      </c>
      <c r="M7" s="23">
        <v>15</v>
      </c>
      <c r="N7" s="26">
        <v>8</v>
      </c>
      <c r="O7" s="21">
        <v>15</v>
      </c>
      <c r="P7" s="23">
        <v>3</v>
      </c>
      <c r="Q7" s="23">
        <v>13</v>
      </c>
      <c r="R7" s="23">
        <v>10</v>
      </c>
      <c r="S7" s="23">
        <v>24</v>
      </c>
      <c r="T7" s="26">
        <v>16</v>
      </c>
      <c r="U7" s="21">
        <v>15</v>
      </c>
      <c r="V7" s="23">
        <v>3</v>
      </c>
      <c r="W7" s="23">
        <v>25</v>
      </c>
      <c r="X7" s="23">
        <v>11</v>
      </c>
      <c r="Y7" s="23">
        <v>33</v>
      </c>
      <c r="Z7" s="23">
        <v>19</v>
      </c>
      <c r="AA7" s="21">
        <v>12</v>
      </c>
      <c r="AB7" s="23">
        <v>3</v>
      </c>
      <c r="AC7" s="23">
        <v>0</v>
      </c>
      <c r="AD7" s="23">
        <v>13</v>
      </c>
      <c r="AE7" s="23">
        <v>33</v>
      </c>
      <c r="AF7" s="26">
        <v>14</v>
      </c>
      <c r="AG7" s="36"/>
      <c r="AH7" s="36"/>
      <c r="AI7" s="36"/>
    </row>
    <row r="8" spans="1:35" s="1" customFormat="1" x14ac:dyDescent="0.3">
      <c r="A8" s="6"/>
      <c r="B8" s="2" t="s">
        <v>58</v>
      </c>
      <c r="C8" s="21">
        <v>2</v>
      </c>
      <c r="D8" s="23">
        <v>12</v>
      </c>
      <c r="E8" s="23">
        <v>1</v>
      </c>
      <c r="F8" s="23">
        <v>5</v>
      </c>
      <c r="G8" s="23">
        <v>0</v>
      </c>
      <c r="H8" s="26">
        <v>1</v>
      </c>
      <c r="I8" s="21">
        <v>2</v>
      </c>
      <c r="J8" s="23">
        <v>3</v>
      </c>
      <c r="K8" s="23">
        <v>0</v>
      </c>
      <c r="L8" s="23">
        <v>5</v>
      </c>
      <c r="M8" s="23">
        <v>1</v>
      </c>
      <c r="N8" s="26">
        <v>0</v>
      </c>
      <c r="O8" s="21">
        <v>7</v>
      </c>
      <c r="P8" s="23">
        <v>3</v>
      </c>
      <c r="Q8" s="23">
        <v>2</v>
      </c>
      <c r="R8" s="23">
        <v>11</v>
      </c>
      <c r="S8" s="23">
        <v>4</v>
      </c>
      <c r="T8" s="26">
        <v>1</v>
      </c>
      <c r="U8" s="21">
        <v>1</v>
      </c>
      <c r="V8" s="23">
        <v>3</v>
      </c>
      <c r="W8" s="23">
        <v>2</v>
      </c>
      <c r="X8" s="23">
        <v>4</v>
      </c>
      <c r="Y8" s="23">
        <v>2</v>
      </c>
      <c r="Z8" s="23">
        <v>1</v>
      </c>
      <c r="AA8" s="21">
        <v>4</v>
      </c>
      <c r="AB8" s="23">
        <v>7</v>
      </c>
      <c r="AC8" s="23">
        <v>1</v>
      </c>
      <c r="AD8" s="23">
        <v>6</v>
      </c>
      <c r="AE8" s="23">
        <v>3</v>
      </c>
      <c r="AF8" s="26">
        <v>3</v>
      </c>
      <c r="AG8" s="36"/>
      <c r="AH8" s="36"/>
      <c r="AI8" s="36"/>
    </row>
    <row r="9" spans="1:35" s="1" customFormat="1" x14ac:dyDescent="0.3">
      <c r="A9" s="6"/>
      <c r="B9" s="2" t="s">
        <v>59</v>
      </c>
      <c r="C9" s="21">
        <v>447</v>
      </c>
      <c r="D9" s="23">
        <v>207</v>
      </c>
      <c r="E9" s="23">
        <v>1488</v>
      </c>
      <c r="F9" s="23">
        <v>0</v>
      </c>
      <c r="G9" s="23">
        <v>51</v>
      </c>
      <c r="H9" s="26">
        <v>452</v>
      </c>
      <c r="I9" s="21">
        <v>198</v>
      </c>
      <c r="J9" s="23">
        <v>552</v>
      </c>
      <c r="K9" s="23">
        <v>1155</v>
      </c>
      <c r="L9" s="23">
        <v>4</v>
      </c>
      <c r="M9" s="23">
        <v>1</v>
      </c>
      <c r="N9" s="26">
        <v>1981</v>
      </c>
      <c r="O9" s="21">
        <v>497</v>
      </c>
      <c r="P9" s="23">
        <v>175</v>
      </c>
      <c r="Q9" s="23">
        <v>2145</v>
      </c>
      <c r="R9" s="23">
        <v>16</v>
      </c>
      <c r="S9" s="23">
        <v>107</v>
      </c>
      <c r="T9" s="26">
        <v>814</v>
      </c>
      <c r="U9" s="21">
        <v>348</v>
      </c>
      <c r="V9" s="23">
        <v>27</v>
      </c>
      <c r="W9" s="23">
        <v>1961</v>
      </c>
      <c r="X9" s="23">
        <v>3</v>
      </c>
      <c r="Y9" s="23">
        <v>100</v>
      </c>
      <c r="Z9" s="23">
        <v>74</v>
      </c>
      <c r="AA9" s="21">
        <v>252</v>
      </c>
      <c r="AB9" s="23">
        <v>367</v>
      </c>
      <c r="AC9" s="23">
        <v>1797</v>
      </c>
      <c r="AD9" s="23">
        <v>5</v>
      </c>
      <c r="AE9" s="23">
        <v>49</v>
      </c>
      <c r="AF9" s="26">
        <v>1241</v>
      </c>
      <c r="AG9" s="36"/>
      <c r="AH9" s="36"/>
      <c r="AI9" s="36"/>
    </row>
    <row r="10" spans="1:35" s="1" customFormat="1" x14ac:dyDescent="0.3">
      <c r="A10" s="6"/>
      <c r="B10" s="2" t="s">
        <v>60</v>
      </c>
      <c r="C10" s="21">
        <v>2</v>
      </c>
      <c r="D10" s="23">
        <v>168</v>
      </c>
      <c r="E10" s="23">
        <v>0</v>
      </c>
      <c r="F10" s="23">
        <v>0</v>
      </c>
      <c r="G10" s="23">
        <v>0</v>
      </c>
      <c r="H10" s="26">
        <v>21</v>
      </c>
      <c r="I10" s="21">
        <v>0</v>
      </c>
      <c r="J10" s="23">
        <v>200</v>
      </c>
      <c r="K10" s="23">
        <v>0</v>
      </c>
      <c r="L10" s="23">
        <v>0</v>
      </c>
      <c r="M10" s="23">
        <v>0</v>
      </c>
      <c r="N10" s="26">
        <v>16</v>
      </c>
      <c r="O10" s="21">
        <v>1</v>
      </c>
      <c r="P10" s="23">
        <v>192</v>
      </c>
      <c r="Q10" s="23">
        <v>1</v>
      </c>
      <c r="R10" s="23">
        <v>0</v>
      </c>
      <c r="S10" s="23">
        <v>0</v>
      </c>
      <c r="T10" s="26">
        <v>18</v>
      </c>
      <c r="U10" s="21">
        <v>2</v>
      </c>
      <c r="V10" s="23">
        <v>180</v>
      </c>
      <c r="W10" s="23">
        <v>1</v>
      </c>
      <c r="X10" s="23">
        <v>0</v>
      </c>
      <c r="Y10" s="23">
        <v>1</v>
      </c>
      <c r="Z10" s="23">
        <v>10</v>
      </c>
      <c r="AA10" s="21">
        <v>0</v>
      </c>
      <c r="AB10" s="23">
        <v>192</v>
      </c>
      <c r="AC10" s="23">
        <v>2</v>
      </c>
      <c r="AD10" s="23">
        <v>0</v>
      </c>
      <c r="AE10" s="23">
        <v>0</v>
      </c>
      <c r="AF10" s="26">
        <v>19</v>
      </c>
      <c r="AG10" s="36"/>
      <c r="AH10" s="36"/>
      <c r="AI10" s="36"/>
    </row>
    <row r="11" spans="1:35" s="1" customFormat="1" x14ac:dyDescent="0.3">
      <c r="A11" s="6"/>
      <c r="B11" s="2" t="s">
        <v>61</v>
      </c>
      <c r="C11" s="21">
        <v>0</v>
      </c>
      <c r="D11" s="23">
        <v>1</v>
      </c>
      <c r="E11" s="23">
        <v>16</v>
      </c>
      <c r="F11" s="23">
        <v>0</v>
      </c>
      <c r="G11" s="23">
        <v>0</v>
      </c>
      <c r="H11" s="26">
        <v>2</v>
      </c>
      <c r="I11" s="21">
        <v>0</v>
      </c>
      <c r="J11" s="23">
        <v>0</v>
      </c>
      <c r="K11" s="23">
        <v>12</v>
      </c>
      <c r="L11" s="23">
        <v>0</v>
      </c>
      <c r="M11" s="23">
        <v>0</v>
      </c>
      <c r="N11" s="26">
        <v>0</v>
      </c>
      <c r="O11" s="21">
        <v>0</v>
      </c>
      <c r="P11" s="23">
        <v>3</v>
      </c>
      <c r="Q11" s="23">
        <v>17</v>
      </c>
      <c r="R11" s="23">
        <v>0</v>
      </c>
      <c r="S11" s="23">
        <v>0</v>
      </c>
      <c r="T11" s="26">
        <v>7</v>
      </c>
      <c r="U11" s="21">
        <v>0</v>
      </c>
      <c r="V11" s="23">
        <v>2</v>
      </c>
      <c r="W11" s="23">
        <v>27</v>
      </c>
      <c r="X11" s="23">
        <v>0</v>
      </c>
      <c r="Y11" s="23">
        <v>0</v>
      </c>
      <c r="Z11" s="23">
        <v>3</v>
      </c>
      <c r="AA11" s="21">
        <v>0</v>
      </c>
      <c r="AB11" s="23">
        <v>0</v>
      </c>
      <c r="AC11" s="23">
        <v>27</v>
      </c>
      <c r="AD11" s="23">
        <v>0</v>
      </c>
      <c r="AE11" s="23">
        <v>0</v>
      </c>
      <c r="AF11" s="26">
        <v>0</v>
      </c>
      <c r="AG11" s="36"/>
      <c r="AH11" s="36"/>
      <c r="AI11" s="36"/>
    </row>
    <row r="12" spans="1:35" s="1" customFormat="1" x14ac:dyDescent="0.3">
      <c r="A12" s="6"/>
      <c r="B12" s="2" t="s">
        <v>62</v>
      </c>
      <c r="C12" s="21">
        <v>15</v>
      </c>
      <c r="D12" s="23">
        <v>5</v>
      </c>
      <c r="E12" s="23">
        <v>2</v>
      </c>
      <c r="F12" s="23">
        <v>110</v>
      </c>
      <c r="G12" s="23">
        <v>6</v>
      </c>
      <c r="H12" s="26">
        <v>9</v>
      </c>
      <c r="I12" s="21">
        <v>17</v>
      </c>
      <c r="J12" s="23">
        <v>4</v>
      </c>
      <c r="K12" s="23">
        <v>0</v>
      </c>
      <c r="L12" s="23">
        <v>139</v>
      </c>
      <c r="M12" s="23">
        <v>1</v>
      </c>
      <c r="N12" s="26">
        <v>9</v>
      </c>
      <c r="O12" s="21">
        <v>29</v>
      </c>
      <c r="P12" s="23">
        <v>7</v>
      </c>
      <c r="Q12" s="23">
        <v>6</v>
      </c>
      <c r="R12" s="23">
        <v>140</v>
      </c>
      <c r="S12" s="23">
        <v>5</v>
      </c>
      <c r="T12" s="26">
        <v>11</v>
      </c>
      <c r="U12" s="21">
        <v>21</v>
      </c>
      <c r="V12" s="23">
        <v>4</v>
      </c>
      <c r="W12" s="23">
        <v>9</v>
      </c>
      <c r="X12" s="23">
        <v>135</v>
      </c>
      <c r="Y12" s="23">
        <v>7</v>
      </c>
      <c r="Z12" s="23">
        <v>10</v>
      </c>
      <c r="AA12" s="21">
        <v>19</v>
      </c>
      <c r="AB12" s="23">
        <v>4</v>
      </c>
      <c r="AC12" s="23">
        <v>9</v>
      </c>
      <c r="AD12" s="23">
        <v>68</v>
      </c>
      <c r="AE12" s="23">
        <v>7</v>
      </c>
      <c r="AF12" s="26">
        <v>9</v>
      </c>
      <c r="AG12" s="36"/>
      <c r="AH12" s="36"/>
      <c r="AI12" s="36"/>
    </row>
    <row r="13" spans="1:35" s="1" customFormat="1" x14ac:dyDescent="0.3">
      <c r="A13" s="6"/>
      <c r="B13" s="2" t="s">
        <v>63</v>
      </c>
      <c r="C13" s="21">
        <v>30</v>
      </c>
      <c r="D13" s="23">
        <v>20</v>
      </c>
      <c r="E13" s="23">
        <v>16</v>
      </c>
      <c r="F13" s="23">
        <v>28</v>
      </c>
      <c r="G13" s="23">
        <v>60</v>
      </c>
      <c r="H13" s="26">
        <v>33</v>
      </c>
      <c r="I13" s="21">
        <v>25</v>
      </c>
      <c r="J13" s="23">
        <v>15</v>
      </c>
      <c r="K13" s="23">
        <v>15</v>
      </c>
      <c r="L13" s="23">
        <v>19</v>
      </c>
      <c r="M13" s="23">
        <v>52</v>
      </c>
      <c r="N13" s="26">
        <v>31</v>
      </c>
      <c r="O13" s="21">
        <v>19</v>
      </c>
      <c r="P13" s="23">
        <v>16</v>
      </c>
      <c r="Q13" s="23">
        <v>18</v>
      </c>
      <c r="R13" s="23">
        <v>38</v>
      </c>
      <c r="S13" s="23">
        <v>65</v>
      </c>
      <c r="T13" s="26">
        <v>44</v>
      </c>
      <c r="U13" s="21">
        <v>22</v>
      </c>
      <c r="V13" s="23">
        <v>14</v>
      </c>
      <c r="W13" s="23">
        <v>26</v>
      </c>
      <c r="X13" s="23">
        <v>36</v>
      </c>
      <c r="Y13" s="23">
        <v>57</v>
      </c>
      <c r="Z13" s="23">
        <v>37</v>
      </c>
      <c r="AA13" s="21">
        <v>13</v>
      </c>
      <c r="AB13" s="23">
        <v>6</v>
      </c>
      <c r="AC13" s="23">
        <v>12</v>
      </c>
      <c r="AD13" s="23">
        <v>22</v>
      </c>
      <c r="AE13" s="23">
        <v>98</v>
      </c>
      <c r="AF13" s="26">
        <v>18</v>
      </c>
      <c r="AG13" s="36"/>
      <c r="AH13" s="36"/>
      <c r="AI13" s="36"/>
    </row>
    <row r="14" spans="1:35" s="1" customFormat="1" x14ac:dyDescent="0.3">
      <c r="A14" s="6"/>
      <c r="B14" s="2" t="s">
        <v>64</v>
      </c>
      <c r="C14" s="21">
        <v>20</v>
      </c>
      <c r="D14" s="23">
        <v>19</v>
      </c>
      <c r="E14" s="23">
        <v>11</v>
      </c>
      <c r="F14" s="23">
        <v>10</v>
      </c>
      <c r="G14" s="23">
        <v>37</v>
      </c>
      <c r="H14" s="26">
        <v>2</v>
      </c>
      <c r="I14" s="21">
        <v>12</v>
      </c>
      <c r="J14" s="23">
        <v>7</v>
      </c>
      <c r="K14" s="23">
        <v>17</v>
      </c>
      <c r="L14" s="23">
        <v>6</v>
      </c>
      <c r="M14" s="23">
        <v>53</v>
      </c>
      <c r="N14" s="26">
        <v>14</v>
      </c>
      <c r="O14" s="21">
        <v>40</v>
      </c>
      <c r="P14" s="23">
        <v>14</v>
      </c>
      <c r="Q14" s="23">
        <v>31</v>
      </c>
      <c r="R14" s="23">
        <v>9</v>
      </c>
      <c r="S14" s="23">
        <v>38</v>
      </c>
      <c r="T14" s="26">
        <v>6</v>
      </c>
      <c r="U14" s="21">
        <v>22</v>
      </c>
      <c r="V14" s="23">
        <v>12</v>
      </c>
      <c r="W14" s="23">
        <v>24</v>
      </c>
      <c r="X14" s="23">
        <v>15</v>
      </c>
      <c r="Y14" s="23">
        <v>40</v>
      </c>
      <c r="Z14" s="23">
        <v>23</v>
      </c>
      <c r="AA14" s="21">
        <v>23</v>
      </c>
      <c r="AB14" s="23">
        <v>15</v>
      </c>
      <c r="AC14" s="23">
        <v>22</v>
      </c>
      <c r="AD14" s="23">
        <v>8</v>
      </c>
      <c r="AE14" s="23">
        <v>56</v>
      </c>
      <c r="AF14" s="26">
        <v>5</v>
      </c>
      <c r="AG14" s="36"/>
      <c r="AH14" s="36"/>
      <c r="AI14" s="36"/>
    </row>
    <row r="15" spans="1:35" s="1" customFormat="1" x14ac:dyDescent="0.3">
      <c r="A15" s="6"/>
      <c r="B15" s="2" t="s">
        <v>65</v>
      </c>
      <c r="C15" s="21">
        <v>0</v>
      </c>
      <c r="D15" s="23">
        <v>41</v>
      </c>
      <c r="E15" s="23">
        <v>84</v>
      </c>
      <c r="F15" s="23">
        <v>0</v>
      </c>
      <c r="G15" s="23">
        <v>0</v>
      </c>
      <c r="H15" s="26">
        <v>65</v>
      </c>
      <c r="I15" s="21">
        <v>0</v>
      </c>
      <c r="J15" s="23">
        <v>4</v>
      </c>
      <c r="K15" s="23">
        <v>59</v>
      </c>
      <c r="L15" s="23">
        <v>0</v>
      </c>
      <c r="M15" s="23">
        <v>0</v>
      </c>
      <c r="N15" s="26">
        <v>53</v>
      </c>
      <c r="O15" s="21">
        <v>0</v>
      </c>
      <c r="P15" s="23">
        <v>72</v>
      </c>
      <c r="Q15" s="23">
        <v>79</v>
      </c>
      <c r="R15" s="23">
        <v>0</v>
      </c>
      <c r="S15" s="23">
        <v>0</v>
      </c>
      <c r="T15" s="26">
        <v>81</v>
      </c>
      <c r="U15" s="21">
        <v>0</v>
      </c>
      <c r="V15" s="23">
        <v>42</v>
      </c>
      <c r="W15" s="23">
        <v>128</v>
      </c>
      <c r="X15" s="23">
        <v>0</v>
      </c>
      <c r="Y15" s="23">
        <v>0</v>
      </c>
      <c r="Z15" s="23">
        <v>61</v>
      </c>
      <c r="AA15" s="21">
        <v>0</v>
      </c>
      <c r="AB15" s="23">
        <v>30</v>
      </c>
      <c r="AC15" s="23">
        <v>132</v>
      </c>
      <c r="AD15" s="23">
        <v>0</v>
      </c>
      <c r="AE15" s="23">
        <v>0</v>
      </c>
      <c r="AF15" s="26">
        <v>66</v>
      </c>
      <c r="AG15" s="36"/>
      <c r="AH15" s="36"/>
      <c r="AI15" s="36"/>
    </row>
    <row r="16" spans="1:35" s="1" customFormat="1" x14ac:dyDescent="0.3">
      <c r="A16" s="6"/>
      <c r="B16" s="2" t="s">
        <v>66</v>
      </c>
      <c r="C16" s="21">
        <v>6</v>
      </c>
      <c r="D16" s="23">
        <v>2</v>
      </c>
      <c r="E16" s="23">
        <v>1</v>
      </c>
      <c r="F16" s="23">
        <v>4</v>
      </c>
      <c r="G16" s="23">
        <v>16</v>
      </c>
      <c r="H16" s="26">
        <v>3</v>
      </c>
      <c r="I16" s="21">
        <v>5</v>
      </c>
      <c r="J16" s="23">
        <v>6</v>
      </c>
      <c r="K16" s="23">
        <v>6</v>
      </c>
      <c r="L16" s="23">
        <v>9</v>
      </c>
      <c r="M16" s="23">
        <v>14</v>
      </c>
      <c r="N16" s="26">
        <v>11</v>
      </c>
      <c r="O16" s="21">
        <v>12</v>
      </c>
      <c r="P16" s="23">
        <v>4</v>
      </c>
      <c r="Q16" s="23">
        <v>9</v>
      </c>
      <c r="R16" s="23">
        <v>5</v>
      </c>
      <c r="S16" s="23">
        <v>13</v>
      </c>
      <c r="T16" s="26">
        <v>8</v>
      </c>
      <c r="U16" s="21">
        <v>10</v>
      </c>
      <c r="V16" s="23">
        <v>5</v>
      </c>
      <c r="W16" s="23">
        <v>3</v>
      </c>
      <c r="X16" s="23">
        <v>5</v>
      </c>
      <c r="Y16" s="23">
        <v>8</v>
      </c>
      <c r="Z16" s="23">
        <v>9</v>
      </c>
      <c r="AA16" s="21">
        <v>7</v>
      </c>
      <c r="AB16" s="23">
        <v>3</v>
      </c>
      <c r="AC16" s="23">
        <v>7</v>
      </c>
      <c r="AD16" s="23">
        <v>4</v>
      </c>
      <c r="AE16" s="23">
        <v>12</v>
      </c>
      <c r="AF16" s="26">
        <v>12</v>
      </c>
      <c r="AG16" s="36"/>
      <c r="AH16" s="36"/>
      <c r="AI16" s="36"/>
    </row>
    <row r="17" spans="1:35" s="1" customFormat="1" x14ac:dyDescent="0.3">
      <c r="A17" s="6"/>
      <c r="B17" s="2" t="s">
        <v>67</v>
      </c>
      <c r="C17" s="21">
        <v>0</v>
      </c>
      <c r="D17" s="23">
        <v>1</v>
      </c>
      <c r="E17" s="23">
        <v>2</v>
      </c>
      <c r="F17" s="23">
        <v>0</v>
      </c>
      <c r="G17" s="23">
        <v>0</v>
      </c>
      <c r="H17" s="26">
        <v>43</v>
      </c>
      <c r="I17" s="21">
        <v>0</v>
      </c>
      <c r="J17" s="23">
        <v>0</v>
      </c>
      <c r="K17" s="23">
        <v>0</v>
      </c>
      <c r="L17" s="23">
        <v>0</v>
      </c>
      <c r="M17" s="23">
        <v>0</v>
      </c>
      <c r="N17" s="26">
        <v>42</v>
      </c>
      <c r="O17" s="21">
        <v>0</v>
      </c>
      <c r="P17" s="23">
        <v>5</v>
      </c>
      <c r="Q17" s="23">
        <v>7</v>
      </c>
      <c r="R17" s="23">
        <v>0</v>
      </c>
      <c r="S17" s="23">
        <v>0</v>
      </c>
      <c r="T17" s="26">
        <v>54</v>
      </c>
      <c r="U17" s="21">
        <v>0</v>
      </c>
      <c r="V17" s="23">
        <v>5</v>
      </c>
      <c r="W17" s="23">
        <v>8</v>
      </c>
      <c r="X17" s="23">
        <v>0</v>
      </c>
      <c r="Y17" s="23">
        <v>0</v>
      </c>
      <c r="Z17" s="23">
        <v>61</v>
      </c>
      <c r="AA17" s="21">
        <v>0</v>
      </c>
      <c r="AB17" s="23">
        <v>1</v>
      </c>
      <c r="AC17" s="23">
        <v>10</v>
      </c>
      <c r="AD17" s="23">
        <v>0</v>
      </c>
      <c r="AE17" s="23">
        <v>0</v>
      </c>
      <c r="AF17" s="26">
        <v>38</v>
      </c>
      <c r="AG17" s="36"/>
      <c r="AH17" s="36"/>
      <c r="AI17" s="36"/>
    </row>
    <row r="18" spans="1:35" s="1" customFormat="1" x14ac:dyDescent="0.3">
      <c r="A18" s="6"/>
      <c r="B18" s="2" t="s">
        <v>68</v>
      </c>
      <c r="C18" s="21">
        <v>0</v>
      </c>
      <c r="D18" s="23">
        <v>0</v>
      </c>
      <c r="E18" s="23">
        <v>0</v>
      </c>
      <c r="F18" s="23">
        <v>5</v>
      </c>
      <c r="G18" s="23">
        <v>2</v>
      </c>
      <c r="H18" s="26">
        <v>2</v>
      </c>
      <c r="I18" s="21">
        <v>0</v>
      </c>
      <c r="J18" s="23">
        <v>0</v>
      </c>
      <c r="K18" s="23">
        <v>0</v>
      </c>
      <c r="L18" s="23">
        <v>2</v>
      </c>
      <c r="M18" s="23">
        <v>0</v>
      </c>
      <c r="N18" s="26">
        <v>0</v>
      </c>
      <c r="O18" s="21">
        <v>0</v>
      </c>
      <c r="P18" s="23">
        <v>0</v>
      </c>
      <c r="Q18" s="23">
        <v>0</v>
      </c>
      <c r="R18" s="23">
        <v>0</v>
      </c>
      <c r="S18" s="23">
        <v>5</v>
      </c>
      <c r="T18" s="26">
        <v>0</v>
      </c>
      <c r="U18" s="21">
        <v>0</v>
      </c>
      <c r="V18" s="23">
        <v>0</v>
      </c>
      <c r="W18" s="23">
        <v>0</v>
      </c>
      <c r="X18" s="23">
        <v>2</v>
      </c>
      <c r="Y18" s="23">
        <v>3</v>
      </c>
      <c r="Z18" s="23">
        <v>2</v>
      </c>
      <c r="AA18" s="21">
        <v>0</v>
      </c>
      <c r="AB18" s="23">
        <v>0</v>
      </c>
      <c r="AC18" s="23">
        <v>0</v>
      </c>
      <c r="AD18" s="23">
        <v>0</v>
      </c>
      <c r="AE18" s="23">
        <v>2</v>
      </c>
      <c r="AF18" s="26">
        <v>0</v>
      </c>
      <c r="AG18" s="36"/>
      <c r="AH18" s="36"/>
      <c r="AI18" s="36"/>
    </row>
    <row r="19" spans="1:35" s="1" customFormat="1" x14ac:dyDescent="0.3">
      <c r="A19" s="6"/>
      <c r="B19" s="2" t="s">
        <v>69</v>
      </c>
      <c r="C19" s="21">
        <v>0</v>
      </c>
      <c r="D19" s="23">
        <v>30</v>
      </c>
      <c r="E19" s="23">
        <v>0</v>
      </c>
      <c r="F19" s="23">
        <v>0</v>
      </c>
      <c r="G19" s="23">
        <v>0</v>
      </c>
      <c r="H19" s="26">
        <v>0</v>
      </c>
      <c r="I19" s="21">
        <v>0</v>
      </c>
      <c r="J19" s="23">
        <v>0</v>
      </c>
      <c r="K19" s="23">
        <v>0</v>
      </c>
      <c r="L19" s="23">
        <v>0</v>
      </c>
      <c r="M19" s="23">
        <v>0</v>
      </c>
      <c r="N19" s="26">
        <v>0</v>
      </c>
      <c r="O19" s="21">
        <v>0</v>
      </c>
      <c r="P19" s="23">
        <v>0</v>
      </c>
      <c r="Q19" s="23">
        <v>0</v>
      </c>
      <c r="R19" s="23">
        <v>0</v>
      </c>
      <c r="S19" s="23">
        <v>0</v>
      </c>
      <c r="T19" s="26">
        <v>0</v>
      </c>
      <c r="U19" s="21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1">
        <v>0</v>
      </c>
      <c r="AB19" s="23">
        <v>0</v>
      </c>
      <c r="AC19" s="23">
        <v>0</v>
      </c>
      <c r="AD19" s="23">
        <v>0</v>
      </c>
      <c r="AE19" s="23">
        <v>0</v>
      </c>
      <c r="AF19" s="26">
        <v>0</v>
      </c>
      <c r="AG19" s="36"/>
      <c r="AH19" s="36"/>
      <c r="AI19" s="36"/>
    </row>
    <row r="20" spans="1:35" s="1" customFormat="1" x14ac:dyDescent="0.3">
      <c r="A20" s="6"/>
      <c r="B20" s="2" t="s">
        <v>70</v>
      </c>
      <c r="C20" s="21">
        <v>0</v>
      </c>
      <c r="D20" s="23">
        <v>0</v>
      </c>
      <c r="E20" s="23">
        <v>0</v>
      </c>
      <c r="F20" s="23">
        <v>2</v>
      </c>
      <c r="G20" s="23">
        <v>7</v>
      </c>
      <c r="H20" s="26">
        <v>4</v>
      </c>
      <c r="I20" s="21">
        <v>1</v>
      </c>
      <c r="J20" s="23">
        <v>0</v>
      </c>
      <c r="K20" s="23">
        <v>2</v>
      </c>
      <c r="L20" s="23">
        <v>3</v>
      </c>
      <c r="M20" s="23">
        <v>8</v>
      </c>
      <c r="N20" s="26">
        <v>4</v>
      </c>
      <c r="O20" s="21">
        <v>0</v>
      </c>
      <c r="P20" s="23">
        <v>0</v>
      </c>
      <c r="Q20" s="23">
        <v>0</v>
      </c>
      <c r="R20" s="23">
        <v>4</v>
      </c>
      <c r="S20" s="23">
        <v>5</v>
      </c>
      <c r="T20" s="26">
        <v>7</v>
      </c>
      <c r="U20" s="21">
        <v>0</v>
      </c>
      <c r="V20" s="23">
        <v>0</v>
      </c>
      <c r="W20" s="23">
        <v>0</v>
      </c>
      <c r="X20" s="23">
        <v>3</v>
      </c>
      <c r="Y20" s="23">
        <v>6</v>
      </c>
      <c r="Z20" s="23">
        <v>5</v>
      </c>
      <c r="AA20" s="21">
        <v>1</v>
      </c>
      <c r="AB20" s="23">
        <v>0</v>
      </c>
      <c r="AC20" s="23">
        <v>2</v>
      </c>
      <c r="AD20" s="23">
        <v>1</v>
      </c>
      <c r="AE20" s="23">
        <v>10</v>
      </c>
      <c r="AF20" s="26">
        <v>4</v>
      </c>
      <c r="AG20" s="36"/>
      <c r="AH20" s="36"/>
      <c r="AI20" s="36"/>
    </row>
    <row r="21" spans="1:35" s="1" customFormat="1" x14ac:dyDescent="0.3">
      <c r="A21" s="6"/>
      <c r="B21" s="2" t="s">
        <v>71</v>
      </c>
      <c r="C21" s="21">
        <v>85</v>
      </c>
      <c r="D21" s="23">
        <v>85</v>
      </c>
      <c r="E21" s="23">
        <v>0</v>
      </c>
      <c r="F21" s="23">
        <v>198</v>
      </c>
      <c r="G21" s="23">
        <v>6</v>
      </c>
      <c r="H21" s="26">
        <v>6</v>
      </c>
      <c r="I21" s="21">
        <v>3</v>
      </c>
      <c r="J21" s="23">
        <v>46</v>
      </c>
      <c r="K21" s="23">
        <v>0</v>
      </c>
      <c r="L21" s="23">
        <v>67</v>
      </c>
      <c r="M21" s="23">
        <v>1</v>
      </c>
      <c r="N21" s="26">
        <v>6</v>
      </c>
      <c r="O21" s="21">
        <v>25</v>
      </c>
      <c r="P21" s="23">
        <v>66</v>
      </c>
      <c r="Q21" s="23">
        <v>0</v>
      </c>
      <c r="R21" s="23">
        <v>193</v>
      </c>
      <c r="S21" s="23">
        <v>0</v>
      </c>
      <c r="T21" s="26">
        <v>0</v>
      </c>
      <c r="U21" s="21">
        <v>75</v>
      </c>
      <c r="V21" s="23">
        <v>143</v>
      </c>
      <c r="W21" s="23">
        <v>0</v>
      </c>
      <c r="X21" s="23">
        <v>189</v>
      </c>
      <c r="Y21" s="23">
        <v>0</v>
      </c>
      <c r="Z21" s="23">
        <v>0</v>
      </c>
      <c r="AA21" s="21">
        <v>39</v>
      </c>
      <c r="AB21" s="23">
        <v>77</v>
      </c>
      <c r="AC21" s="23">
        <v>0</v>
      </c>
      <c r="AD21" s="23">
        <v>163</v>
      </c>
      <c r="AE21" s="23">
        <v>0</v>
      </c>
      <c r="AF21" s="26">
        <v>0</v>
      </c>
      <c r="AG21" s="36"/>
      <c r="AH21" s="36"/>
      <c r="AI21" s="36"/>
    </row>
    <row r="22" spans="1:35" s="1" customFormat="1" x14ac:dyDescent="0.3">
      <c r="A22" s="6"/>
      <c r="B22" s="2" t="s">
        <v>72</v>
      </c>
      <c r="C22" s="21">
        <v>4</v>
      </c>
      <c r="D22" s="23">
        <v>3</v>
      </c>
      <c r="E22" s="23">
        <v>12</v>
      </c>
      <c r="F22" s="23">
        <v>7</v>
      </c>
      <c r="G22" s="23">
        <v>12</v>
      </c>
      <c r="H22" s="26">
        <v>18</v>
      </c>
      <c r="I22" s="21">
        <v>2</v>
      </c>
      <c r="J22" s="23">
        <v>2</v>
      </c>
      <c r="K22" s="23">
        <v>16</v>
      </c>
      <c r="L22" s="23">
        <v>7</v>
      </c>
      <c r="M22" s="23">
        <v>8</v>
      </c>
      <c r="N22" s="26">
        <v>21</v>
      </c>
      <c r="O22" s="21">
        <v>4</v>
      </c>
      <c r="P22" s="23">
        <v>1</v>
      </c>
      <c r="Q22" s="23">
        <v>12</v>
      </c>
      <c r="R22" s="23">
        <v>4</v>
      </c>
      <c r="S22" s="23">
        <v>17</v>
      </c>
      <c r="T22" s="26">
        <v>25</v>
      </c>
      <c r="U22" s="21">
        <v>1</v>
      </c>
      <c r="V22" s="23">
        <v>2</v>
      </c>
      <c r="W22" s="23">
        <v>9</v>
      </c>
      <c r="X22" s="23">
        <v>2</v>
      </c>
      <c r="Y22" s="23">
        <v>12</v>
      </c>
      <c r="Z22" s="23">
        <v>15</v>
      </c>
      <c r="AA22" s="21">
        <v>4</v>
      </c>
      <c r="AB22" s="23">
        <v>1</v>
      </c>
      <c r="AC22" s="23">
        <v>18</v>
      </c>
      <c r="AD22" s="23">
        <v>11</v>
      </c>
      <c r="AE22" s="23">
        <v>16</v>
      </c>
      <c r="AF22" s="26">
        <v>6</v>
      </c>
      <c r="AG22" s="36"/>
      <c r="AH22" s="36"/>
      <c r="AI22" s="36"/>
    </row>
    <row r="23" spans="1:35" s="1" customFormat="1" x14ac:dyDescent="0.3">
      <c r="A23" s="6"/>
      <c r="B23" s="2" t="s">
        <v>73</v>
      </c>
      <c r="C23" s="21">
        <v>11</v>
      </c>
      <c r="D23" s="23">
        <v>18</v>
      </c>
      <c r="E23" s="23">
        <v>14</v>
      </c>
      <c r="F23" s="23">
        <v>5</v>
      </c>
      <c r="G23" s="23">
        <v>21</v>
      </c>
      <c r="H23" s="26">
        <v>16</v>
      </c>
      <c r="I23" s="21">
        <v>7</v>
      </c>
      <c r="J23" s="23">
        <v>4</v>
      </c>
      <c r="K23" s="23">
        <v>10</v>
      </c>
      <c r="L23" s="23">
        <v>2</v>
      </c>
      <c r="M23" s="23">
        <v>20</v>
      </c>
      <c r="N23" s="26">
        <v>8</v>
      </c>
      <c r="O23" s="21">
        <v>16</v>
      </c>
      <c r="P23" s="23">
        <v>3</v>
      </c>
      <c r="Q23" s="23">
        <v>13</v>
      </c>
      <c r="R23" s="23">
        <v>3</v>
      </c>
      <c r="S23" s="23">
        <v>18</v>
      </c>
      <c r="T23" s="26">
        <v>8</v>
      </c>
      <c r="U23" s="21">
        <v>18</v>
      </c>
      <c r="V23" s="23">
        <v>0</v>
      </c>
      <c r="W23" s="23">
        <v>19</v>
      </c>
      <c r="X23" s="23">
        <v>0</v>
      </c>
      <c r="Y23" s="23">
        <v>22</v>
      </c>
      <c r="Z23" s="23">
        <v>4</v>
      </c>
      <c r="AA23" s="21">
        <v>16</v>
      </c>
      <c r="AB23" s="23">
        <v>4</v>
      </c>
      <c r="AC23" s="23">
        <v>18</v>
      </c>
      <c r="AD23" s="23">
        <v>7</v>
      </c>
      <c r="AE23" s="23">
        <v>36</v>
      </c>
      <c r="AF23" s="26">
        <v>33</v>
      </c>
      <c r="AG23" s="36"/>
      <c r="AH23" s="36"/>
      <c r="AI23" s="36"/>
    </row>
    <row r="24" spans="1:35" s="1" customFormat="1" x14ac:dyDescent="0.3">
      <c r="A24" s="6"/>
      <c r="B24" s="2" t="s">
        <v>74</v>
      </c>
      <c r="C24" s="21">
        <v>105</v>
      </c>
      <c r="D24" s="23">
        <v>221</v>
      </c>
      <c r="E24" s="23">
        <v>388</v>
      </c>
      <c r="F24" s="23">
        <v>146</v>
      </c>
      <c r="G24" s="23">
        <v>180</v>
      </c>
      <c r="H24" s="26">
        <v>452</v>
      </c>
      <c r="I24" s="21">
        <v>60</v>
      </c>
      <c r="J24" s="23">
        <v>50</v>
      </c>
      <c r="K24" s="23">
        <v>285</v>
      </c>
      <c r="L24" s="23">
        <v>75</v>
      </c>
      <c r="M24" s="23">
        <v>206</v>
      </c>
      <c r="N24" s="26">
        <v>269</v>
      </c>
      <c r="O24" s="21">
        <v>119</v>
      </c>
      <c r="P24" s="23">
        <v>255</v>
      </c>
      <c r="Q24" s="23">
        <v>537</v>
      </c>
      <c r="R24" s="23">
        <v>121</v>
      </c>
      <c r="S24" s="23">
        <v>300</v>
      </c>
      <c r="T24" s="26">
        <v>440</v>
      </c>
      <c r="U24" s="21">
        <v>105</v>
      </c>
      <c r="V24" s="23">
        <v>127</v>
      </c>
      <c r="W24" s="23">
        <v>575</v>
      </c>
      <c r="X24" s="23">
        <v>89</v>
      </c>
      <c r="Y24" s="23">
        <v>190</v>
      </c>
      <c r="Z24" s="23">
        <v>437</v>
      </c>
      <c r="AA24" s="21">
        <v>97</v>
      </c>
      <c r="AB24" s="23">
        <v>232</v>
      </c>
      <c r="AC24" s="23">
        <v>634</v>
      </c>
      <c r="AD24" s="23">
        <v>156</v>
      </c>
      <c r="AE24" s="23">
        <v>312</v>
      </c>
      <c r="AF24" s="26">
        <v>555</v>
      </c>
      <c r="AG24" s="36"/>
      <c r="AH24" s="36"/>
      <c r="AI24" s="36"/>
    </row>
    <row r="25" spans="1:35" s="1" customFormat="1" x14ac:dyDescent="0.3">
      <c r="A25" s="6"/>
      <c r="B25" s="2" t="s">
        <v>75</v>
      </c>
      <c r="C25" s="21">
        <v>77</v>
      </c>
      <c r="D25" s="23">
        <v>643</v>
      </c>
      <c r="E25" s="23">
        <v>2</v>
      </c>
      <c r="F25" s="23">
        <v>4</v>
      </c>
      <c r="G25" s="23">
        <v>0</v>
      </c>
      <c r="H25" s="26">
        <v>3</v>
      </c>
      <c r="I25" s="21">
        <v>30</v>
      </c>
      <c r="J25" s="23">
        <v>368</v>
      </c>
      <c r="K25" s="23">
        <v>4</v>
      </c>
      <c r="L25" s="23">
        <v>3</v>
      </c>
      <c r="M25" s="23">
        <v>0</v>
      </c>
      <c r="N25" s="26">
        <v>1</v>
      </c>
      <c r="O25" s="21">
        <v>48</v>
      </c>
      <c r="P25" s="23">
        <v>19</v>
      </c>
      <c r="Q25" s="23">
        <v>1</v>
      </c>
      <c r="R25" s="23">
        <v>3</v>
      </c>
      <c r="S25" s="23">
        <v>0</v>
      </c>
      <c r="T25" s="26">
        <v>0</v>
      </c>
      <c r="U25" s="21">
        <v>34</v>
      </c>
      <c r="V25" s="23">
        <v>303</v>
      </c>
      <c r="W25" s="23">
        <v>5</v>
      </c>
      <c r="X25" s="23">
        <v>1</v>
      </c>
      <c r="Y25" s="23">
        <v>0</v>
      </c>
      <c r="Z25" s="23">
        <v>4</v>
      </c>
      <c r="AA25" s="21">
        <v>34</v>
      </c>
      <c r="AB25" s="23">
        <v>493</v>
      </c>
      <c r="AC25" s="23">
        <v>0</v>
      </c>
      <c r="AD25" s="23">
        <v>23</v>
      </c>
      <c r="AE25" s="23">
        <v>0</v>
      </c>
      <c r="AF25" s="26">
        <v>0</v>
      </c>
      <c r="AG25" s="36"/>
      <c r="AH25" s="36"/>
      <c r="AI25" s="36"/>
    </row>
    <row r="26" spans="1:35" s="1" customFormat="1" x14ac:dyDescent="0.3">
      <c r="A26" s="6"/>
      <c r="B26" s="2" t="s">
        <v>76</v>
      </c>
      <c r="C26" s="21">
        <v>0</v>
      </c>
      <c r="D26" s="23">
        <v>0</v>
      </c>
      <c r="E26" s="23">
        <v>4</v>
      </c>
      <c r="F26" s="23">
        <v>1</v>
      </c>
      <c r="G26" s="23">
        <v>3</v>
      </c>
      <c r="H26" s="26">
        <v>1</v>
      </c>
      <c r="I26" s="21">
        <v>0</v>
      </c>
      <c r="J26" s="23">
        <v>0</v>
      </c>
      <c r="K26" s="23">
        <v>0</v>
      </c>
      <c r="L26" s="23">
        <v>2</v>
      </c>
      <c r="M26" s="23">
        <v>2</v>
      </c>
      <c r="N26" s="26">
        <v>1</v>
      </c>
      <c r="O26" s="21">
        <v>0</v>
      </c>
      <c r="P26" s="23">
        <v>0</v>
      </c>
      <c r="Q26" s="23">
        <v>0</v>
      </c>
      <c r="R26" s="23">
        <v>1</v>
      </c>
      <c r="S26" s="23">
        <v>4</v>
      </c>
      <c r="T26" s="26">
        <v>39</v>
      </c>
      <c r="U26" s="21">
        <v>0</v>
      </c>
      <c r="V26" s="23">
        <v>0</v>
      </c>
      <c r="W26" s="23">
        <v>0</v>
      </c>
      <c r="X26" s="23">
        <v>0</v>
      </c>
      <c r="Y26" s="23">
        <v>3</v>
      </c>
      <c r="Z26" s="23">
        <v>2</v>
      </c>
      <c r="AA26" s="21">
        <v>0</v>
      </c>
      <c r="AB26" s="23">
        <v>0</v>
      </c>
      <c r="AC26" s="23">
        <v>0</v>
      </c>
      <c r="AD26" s="23">
        <v>1</v>
      </c>
      <c r="AE26" s="23">
        <v>3</v>
      </c>
      <c r="AF26" s="26">
        <v>39</v>
      </c>
      <c r="AG26" s="36"/>
      <c r="AH26" s="36"/>
      <c r="AI26" s="36"/>
    </row>
    <row r="27" spans="1:35" s="1" customFormat="1" x14ac:dyDescent="0.3">
      <c r="A27" s="6"/>
      <c r="B27" s="2" t="s">
        <v>77</v>
      </c>
      <c r="C27" s="21">
        <v>0</v>
      </c>
      <c r="D27" s="23">
        <v>0</v>
      </c>
      <c r="E27" s="23">
        <v>0</v>
      </c>
      <c r="F27" s="23">
        <v>0</v>
      </c>
      <c r="G27" s="23">
        <v>17</v>
      </c>
      <c r="H27" s="26">
        <v>0</v>
      </c>
      <c r="I27" s="21">
        <v>0</v>
      </c>
      <c r="J27" s="23">
        <v>0</v>
      </c>
      <c r="K27" s="23">
        <v>0</v>
      </c>
      <c r="L27" s="23">
        <v>0</v>
      </c>
      <c r="M27" s="23">
        <v>0</v>
      </c>
      <c r="N27" s="26">
        <v>0</v>
      </c>
      <c r="O27" s="21">
        <v>0</v>
      </c>
      <c r="P27" s="23">
        <v>0</v>
      </c>
      <c r="Q27" s="23">
        <v>0</v>
      </c>
      <c r="R27" s="23">
        <v>0</v>
      </c>
      <c r="S27" s="23">
        <v>91</v>
      </c>
      <c r="T27" s="26">
        <v>0</v>
      </c>
      <c r="U27" s="21">
        <v>0</v>
      </c>
      <c r="V27" s="23">
        <v>0</v>
      </c>
      <c r="W27" s="23">
        <v>0</v>
      </c>
      <c r="X27" s="23">
        <v>0</v>
      </c>
      <c r="Y27" s="23">
        <v>180</v>
      </c>
      <c r="Z27" s="23">
        <v>0</v>
      </c>
      <c r="AA27" s="21">
        <v>0</v>
      </c>
      <c r="AB27" s="23">
        <v>0</v>
      </c>
      <c r="AC27" s="23">
        <v>0</v>
      </c>
      <c r="AD27" s="23">
        <v>0</v>
      </c>
      <c r="AE27" s="23">
        <v>72</v>
      </c>
      <c r="AF27" s="26">
        <v>0</v>
      </c>
      <c r="AG27" s="36"/>
      <c r="AH27" s="36"/>
      <c r="AI27" s="36"/>
    </row>
    <row r="28" spans="1:35" s="1" customFormat="1" x14ac:dyDescent="0.3">
      <c r="A28" s="6"/>
      <c r="B28" s="2" t="s">
        <v>80</v>
      </c>
      <c r="C28" s="21">
        <v>2</v>
      </c>
      <c r="D28" s="23">
        <v>21</v>
      </c>
      <c r="E28" s="23">
        <v>8</v>
      </c>
      <c r="F28" s="23">
        <v>11</v>
      </c>
      <c r="G28" s="23">
        <v>35</v>
      </c>
      <c r="H28" s="26">
        <v>8</v>
      </c>
      <c r="I28" s="21">
        <v>2</v>
      </c>
      <c r="J28" s="23">
        <v>14</v>
      </c>
      <c r="K28" s="23">
        <v>6</v>
      </c>
      <c r="L28" s="23">
        <v>11</v>
      </c>
      <c r="M28" s="23">
        <v>45</v>
      </c>
      <c r="N28" s="26">
        <v>16</v>
      </c>
      <c r="O28" s="21">
        <v>2</v>
      </c>
      <c r="P28" s="23">
        <v>10</v>
      </c>
      <c r="Q28" s="23">
        <v>8</v>
      </c>
      <c r="R28" s="23">
        <v>15</v>
      </c>
      <c r="S28" s="23">
        <v>28</v>
      </c>
      <c r="T28" s="26">
        <v>19</v>
      </c>
      <c r="U28" s="21">
        <v>1</v>
      </c>
      <c r="V28" s="23">
        <v>15</v>
      </c>
      <c r="W28" s="23">
        <v>10</v>
      </c>
      <c r="X28" s="23">
        <v>15</v>
      </c>
      <c r="Y28" s="23">
        <v>29</v>
      </c>
      <c r="Z28" s="23">
        <v>9</v>
      </c>
      <c r="AA28" s="21">
        <v>0</v>
      </c>
      <c r="AB28" s="23">
        <v>18</v>
      </c>
      <c r="AC28" s="23">
        <v>6</v>
      </c>
      <c r="AD28" s="23">
        <v>12</v>
      </c>
      <c r="AE28" s="23">
        <v>49</v>
      </c>
      <c r="AF28" s="26">
        <v>22</v>
      </c>
      <c r="AG28" s="36"/>
      <c r="AH28" s="36"/>
      <c r="AI28" s="36"/>
    </row>
    <row r="29" spans="1:35" s="1" customFormat="1" x14ac:dyDescent="0.3">
      <c r="A29" s="6"/>
      <c r="B29" s="2" t="s">
        <v>81</v>
      </c>
      <c r="C29" s="21">
        <v>2</v>
      </c>
      <c r="D29" s="23">
        <v>16</v>
      </c>
      <c r="E29" s="23">
        <v>1</v>
      </c>
      <c r="F29" s="23">
        <v>2</v>
      </c>
      <c r="G29" s="23">
        <v>36</v>
      </c>
      <c r="H29" s="26">
        <v>57</v>
      </c>
      <c r="I29" s="21">
        <v>3</v>
      </c>
      <c r="J29" s="23">
        <v>10</v>
      </c>
      <c r="K29" s="23">
        <v>4</v>
      </c>
      <c r="L29" s="23">
        <v>0</v>
      </c>
      <c r="M29" s="23">
        <v>26</v>
      </c>
      <c r="N29" s="26">
        <v>20</v>
      </c>
      <c r="O29" s="21">
        <v>10</v>
      </c>
      <c r="P29" s="23">
        <v>17</v>
      </c>
      <c r="Q29" s="23">
        <v>15</v>
      </c>
      <c r="R29" s="23">
        <v>1</v>
      </c>
      <c r="S29" s="23">
        <v>34</v>
      </c>
      <c r="T29" s="26">
        <v>15</v>
      </c>
      <c r="U29" s="21">
        <v>3</v>
      </c>
      <c r="V29" s="23">
        <v>14</v>
      </c>
      <c r="W29" s="23">
        <v>3</v>
      </c>
      <c r="X29" s="23">
        <v>0</v>
      </c>
      <c r="Y29" s="23">
        <v>34</v>
      </c>
      <c r="Z29" s="23">
        <v>24</v>
      </c>
      <c r="AA29" s="21">
        <v>4</v>
      </c>
      <c r="AB29" s="23">
        <v>12</v>
      </c>
      <c r="AC29" s="23">
        <v>7</v>
      </c>
      <c r="AD29" s="23">
        <v>0</v>
      </c>
      <c r="AE29" s="23">
        <v>40</v>
      </c>
      <c r="AF29" s="26">
        <v>7</v>
      </c>
      <c r="AG29" s="36"/>
      <c r="AH29" s="36"/>
      <c r="AI29" s="36"/>
    </row>
    <row r="30" spans="1:35" s="1" customFormat="1" x14ac:dyDescent="0.3">
      <c r="A30" s="6"/>
      <c r="B30" s="2" t="s">
        <v>82</v>
      </c>
      <c r="C30" s="21">
        <v>6</v>
      </c>
      <c r="D30" s="23">
        <v>4</v>
      </c>
      <c r="E30" s="23">
        <v>14</v>
      </c>
      <c r="F30" s="23">
        <v>0</v>
      </c>
      <c r="G30" s="23">
        <v>17</v>
      </c>
      <c r="H30" s="26">
        <v>19</v>
      </c>
      <c r="I30" s="21">
        <v>3</v>
      </c>
      <c r="J30" s="23">
        <v>2</v>
      </c>
      <c r="K30" s="23">
        <v>11</v>
      </c>
      <c r="L30" s="23">
        <v>0</v>
      </c>
      <c r="M30" s="23">
        <v>16</v>
      </c>
      <c r="N30" s="26">
        <v>10</v>
      </c>
      <c r="O30" s="21">
        <v>5</v>
      </c>
      <c r="P30" s="23">
        <v>4</v>
      </c>
      <c r="Q30" s="23">
        <v>31</v>
      </c>
      <c r="R30" s="23">
        <v>0</v>
      </c>
      <c r="S30" s="23">
        <v>11</v>
      </c>
      <c r="T30" s="26">
        <v>10</v>
      </c>
      <c r="U30" s="21">
        <v>4</v>
      </c>
      <c r="V30" s="23">
        <v>3</v>
      </c>
      <c r="W30" s="23">
        <v>29</v>
      </c>
      <c r="X30" s="23">
        <v>0</v>
      </c>
      <c r="Y30" s="23">
        <v>13</v>
      </c>
      <c r="Z30" s="23">
        <v>14</v>
      </c>
      <c r="AA30" s="21">
        <v>4</v>
      </c>
      <c r="AB30" s="23">
        <v>4</v>
      </c>
      <c r="AC30" s="23">
        <v>27</v>
      </c>
      <c r="AD30" s="23">
        <v>2</v>
      </c>
      <c r="AE30" s="23">
        <v>14</v>
      </c>
      <c r="AF30" s="26">
        <v>16</v>
      </c>
      <c r="AG30" s="36"/>
      <c r="AH30" s="36"/>
      <c r="AI30" s="36"/>
    </row>
    <row r="31" spans="1:35" s="1" customFormat="1" x14ac:dyDescent="0.3">
      <c r="A31" s="6"/>
      <c r="B31" s="2" t="s">
        <v>83</v>
      </c>
      <c r="C31" s="21">
        <v>0</v>
      </c>
      <c r="D31" s="23">
        <v>0</v>
      </c>
      <c r="E31" s="23">
        <v>6</v>
      </c>
      <c r="F31" s="23">
        <v>0</v>
      </c>
      <c r="G31" s="23">
        <v>4</v>
      </c>
      <c r="H31" s="26">
        <v>9</v>
      </c>
      <c r="I31" s="21">
        <v>0</v>
      </c>
      <c r="J31" s="23">
        <v>0</v>
      </c>
      <c r="K31" s="23">
        <v>0</v>
      </c>
      <c r="L31" s="23">
        <v>0</v>
      </c>
      <c r="M31" s="23">
        <v>4</v>
      </c>
      <c r="N31" s="26">
        <v>0</v>
      </c>
      <c r="O31" s="21">
        <v>0</v>
      </c>
      <c r="P31" s="23">
        <v>4</v>
      </c>
      <c r="Q31" s="23">
        <v>14</v>
      </c>
      <c r="R31" s="23">
        <v>0</v>
      </c>
      <c r="S31" s="23">
        <v>9</v>
      </c>
      <c r="T31" s="26">
        <v>7</v>
      </c>
      <c r="U31" s="21">
        <v>2</v>
      </c>
      <c r="V31" s="23">
        <v>0</v>
      </c>
      <c r="W31" s="23">
        <v>19</v>
      </c>
      <c r="X31" s="23">
        <v>0</v>
      </c>
      <c r="Y31" s="23">
        <v>5</v>
      </c>
      <c r="Z31" s="23">
        <v>4</v>
      </c>
      <c r="AA31" s="21">
        <v>1</v>
      </c>
      <c r="AB31" s="23">
        <v>0</v>
      </c>
      <c r="AC31" s="23">
        <v>6</v>
      </c>
      <c r="AD31" s="23">
        <v>0</v>
      </c>
      <c r="AE31" s="23">
        <v>5</v>
      </c>
      <c r="AF31" s="26">
        <v>2</v>
      </c>
      <c r="AG31" s="36"/>
      <c r="AH31" s="36"/>
      <c r="AI31" s="36"/>
    </row>
    <row r="32" spans="1:35" s="1" customFormat="1" x14ac:dyDescent="0.3">
      <c r="A32" s="6"/>
      <c r="B32" s="2" t="s">
        <v>84</v>
      </c>
      <c r="C32" s="21">
        <v>161</v>
      </c>
      <c r="D32" s="23">
        <v>419</v>
      </c>
      <c r="E32" s="23">
        <v>333</v>
      </c>
      <c r="F32" s="23">
        <v>297</v>
      </c>
      <c r="G32" s="23">
        <v>226</v>
      </c>
      <c r="H32" s="26">
        <v>1121</v>
      </c>
      <c r="I32" s="21">
        <v>127</v>
      </c>
      <c r="J32" s="23">
        <v>265</v>
      </c>
      <c r="K32" s="23">
        <v>251</v>
      </c>
      <c r="L32" s="23">
        <v>197</v>
      </c>
      <c r="M32" s="23">
        <v>190</v>
      </c>
      <c r="N32" s="26">
        <v>995</v>
      </c>
      <c r="O32" s="21">
        <v>239</v>
      </c>
      <c r="P32" s="23">
        <v>336</v>
      </c>
      <c r="Q32" s="23">
        <v>505</v>
      </c>
      <c r="R32" s="23">
        <v>220</v>
      </c>
      <c r="S32" s="23">
        <v>382</v>
      </c>
      <c r="T32" s="26">
        <v>1149</v>
      </c>
      <c r="U32" s="21">
        <v>201</v>
      </c>
      <c r="V32" s="23">
        <v>213</v>
      </c>
      <c r="W32" s="23">
        <v>422</v>
      </c>
      <c r="X32" s="23">
        <v>100</v>
      </c>
      <c r="Y32" s="23">
        <v>275</v>
      </c>
      <c r="Z32" s="23">
        <v>763</v>
      </c>
      <c r="AA32" s="21">
        <v>202</v>
      </c>
      <c r="AB32" s="23">
        <v>386</v>
      </c>
      <c r="AC32" s="23">
        <v>511</v>
      </c>
      <c r="AD32" s="23">
        <v>397</v>
      </c>
      <c r="AE32" s="23">
        <v>431</v>
      </c>
      <c r="AF32" s="26">
        <v>1196</v>
      </c>
      <c r="AG32" s="36"/>
      <c r="AH32" s="36"/>
      <c r="AI32" s="36"/>
    </row>
    <row r="33" spans="1:35" s="1" customFormat="1" x14ac:dyDescent="0.3">
      <c r="A33" s="6"/>
      <c r="B33" s="2" t="s">
        <v>85</v>
      </c>
      <c r="C33" s="21">
        <v>0</v>
      </c>
      <c r="D33" s="23">
        <v>0</v>
      </c>
      <c r="E33" s="23">
        <v>2</v>
      </c>
      <c r="F33" s="23">
        <v>9</v>
      </c>
      <c r="G33" s="23">
        <v>40</v>
      </c>
      <c r="H33" s="26">
        <v>560</v>
      </c>
      <c r="I33" s="21">
        <v>0</v>
      </c>
      <c r="J33" s="23">
        <v>0</v>
      </c>
      <c r="K33" s="23">
        <v>5</v>
      </c>
      <c r="L33" s="23">
        <v>27</v>
      </c>
      <c r="M33" s="23">
        <v>47</v>
      </c>
      <c r="N33" s="26">
        <v>80</v>
      </c>
      <c r="O33" s="21">
        <v>0</v>
      </c>
      <c r="P33" s="23">
        <v>1</v>
      </c>
      <c r="Q33" s="23">
        <v>3</v>
      </c>
      <c r="R33" s="23">
        <v>18</v>
      </c>
      <c r="S33" s="23">
        <v>51</v>
      </c>
      <c r="T33" s="26">
        <v>308</v>
      </c>
      <c r="U33" s="21">
        <v>0</v>
      </c>
      <c r="V33" s="23">
        <v>0</v>
      </c>
      <c r="W33" s="23">
        <v>2</v>
      </c>
      <c r="X33" s="23">
        <v>27</v>
      </c>
      <c r="Y33" s="23">
        <v>31</v>
      </c>
      <c r="Z33" s="23">
        <v>587</v>
      </c>
      <c r="AA33" s="21">
        <v>0</v>
      </c>
      <c r="AB33" s="23">
        <v>0</v>
      </c>
      <c r="AC33" s="23">
        <v>7</v>
      </c>
      <c r="AD33" s="23">
        <v>0</v>
      </c>
      <c r="AE33" s="23">
        <v>41</v>
      </c>
      <c r="AF33" s="26">
        <v>26</v>
      </c>
      <c r="AG33" s="36"/>
      <c r="AH33" s="36"/>
      <c r="AI33" s="36"/>
    </row>
    <row r="34" spans="1:35" s="1" customFormat="1" x14ac:dyDescent="0.3">
      <c r="A34" s="6"/>
      <c r="B34" s="2" t="s">
        <v>86</v>
      </c>
      <c r="C34" s="21">
        <v>108</v>
      </c>
      <c r="D34" s="23">
        <v>125</v>
      </c>
      <c r="E34" s="23">
        <v>0</v>
      </c>
      <c r="F34" s="23">
        <v>203</v>
      </c>
      <c r="G34" s="23">
        <v>0</v>
      </c>
      <c r="H34" s="26">
        <v>2</v>
      </c>
      <c r="I34" s="21">
        <v>32</v>
      </c>
      <c r="J34" s="23">
        <v>64</v>
      </c>
      <c r="K34" s="23">
        <v>0</v>
      </c>
      <c r="L34" s="23">
        <v>346</v>
      </c>
      <c r="M34" s="23">
        <v>1</v>
      </c>
      <c r="N34" s="26">
        <v>0</v>
      </c>
      <c r="O34" s="21">
        <v>137</v>
      </c>
      <c r="P34" s="23">
        <v>120</v>
      </c>
      <c r="Q34" s="23">
        <v>0</v>
      </c>
      <c r="R34" s="23">
        <v>657</v>
      </c>
      <c r="S34" s="23">
        <v>4</v>
      </c>
      <c r="T34" s="26">
        <v>2</v>
      </c>
      <c r="U34" s="21">
        <v>57</v>
      </c>
      <c r="V34" s="23">
        <v>89</v>
      </c>
      <c r="W34" s="23">
        <v>0</v>
      </c>
      <c r="X34" s="23">
        <v>109</v>
      </c>
      <c r="Y34" s="23">
        <v>3</v>
      </c>
      <c r="Z34" s="23">
        <v>5</v>
      </c>
      <c r="AA34" s="21">
        <v>108</v>
      </c>
      <c r="AB34" s="23">
        <v>121</v>
      </c>
      <c r="AC34" s="23">
        <v>0</v>
      </c>
      <c r="AD34" s="23">
        <v>540</v>
      </c>
      <c r="AE34" s="23">
        <v>2</v>
      </c>
      <c r="AF34" s="26">
        <v>2</v>
      </c>
      <c r="AG34" s="36"/>
      <c r="AH34" s="36"/>
      <c r="AI34" s="36"/>
    </row>
    <row r="35" spans="1:35" s="1" customFormat="1" x14ac:dyDescent="0.3">
      <c r="A35" s="6"/>
      <c r="B35" s="25" t="s">
        <v>88</v>
      </c>
      <c r="C35" s="21">
        <v>109</v>
      </c>
      <c r="D35" s="23">
        <v>103</v>
      </c>
      <c r="E35" s="23">
        <v>163</v>
      </c>
      <c r="F35" s="23">
        <v>128</v>
      </c>
      <c r="G35" s="23">
        <v>189</v>
      </c>
      <c r="H35" s="26">
        <v>109</v>
      </c>
      <c r="I35" s="21">
        <v>189</v>
      </c>
      <c r="J35" s="23">
        <v>125</v>
      </c>
      <c r="K35" s="23">
        <v>96</v>
      </c>
      <c r="L35" s="23">
        <v>102</v>
      </c>
      <c r="M35" s="23">
        <v>137</v>
      </c>
      <c r="N35" s="26">
        <v>87</v>
      </c>
      <c r="O35" s="21">
        <v>125</v>
      </c>
      <c r="P35" s="23">
        <v>83</v>
      </c>
      <c r="Q35" s="23">
        <v>184</v>
      </c>
      <c r="R35" s="23">
        <v>71</v>
      </c>
      <c r="S35" s="23">
        <v>238</v>
      </c>
      <c r="T35" s="26">
        <v>89</v>
      </c>
      <c r="U35" s="118">
        <v>121</v>
      </c>
      <c r="V35" s="119">
        <v>37</v>
      </c>
      <c r="W35" s="119">
        <v>182</v>
      </c>
      <c r="X35" s="119">
        <v>26</v>
      </c>
      <c r="Y35" s="119">
        <v>194</v>
      </c>
      <c r="Z35" s="119">
        <v>36</v>
      </c>
      <c r="AA35" s="21">
        <v>150</v>
      </c>
      <c r="AB35" s="23">
        <v>136</v>
      </c>
      <c r="AC35" s="23">
        <v>181</v>
      </c>
      <c r="AD35" s="23">
        <v>140</v>
      </c>
      <c r="AE35" s="23">
        <v>174</v>
      </c>
      <c r="AF35" s="26">
        <v>140</v>
      </c>
      <c r="AG35" s="36"/>
      <c r="AH35" s="36"/>
      <c r="AI35" s="36"/>
    </row>
    <row r="36" spans="1:35" s="1" customFormat="1" x14ac:dyDescent="0.3">
      <c r="A36" s="6"/>
      <c r="B36" s="9" t="s">
        <v>0</v>
      </c>
      <c r="C36" s="22">
        <f>SUM(C4:C35)</f>
        <v>1223</v>
      </c>
      <c r="D36" s="22">
        <f t="shared" ref="D36:AF36" si="0">SUM(D4:D35)</f>
        <v>2168</v>
      </c>
      <c r="E36" s="22">
        <f t="shared" si="0"/>
        <v>2584</v>
      </c>
      <c r="F36" s="22">
        <f t="shared" si="0"/>
        <v>1262</v>
      </c>
      <c r="G36" s="22">
        <f t="shared" si="0"/>
        <v>2100</v>
      </c>
      <c r="H36" s="22">
        <f t="shared" si="0"/>
        <v>3296</v>
      </c>
      <c r="I36" s="22">
        <f t="shared" si="0"/>
        <v>729</v>
      </c>
      <c r="J36" s="22">
        <f t="shared" si="0"/>
        <v>1746</v>
      </c>
      <c r="K36" s="22">
        <f t="shared" si="0"/>
        <v>1974</v>
      </c>
      <c r="L36" s="22">
        <f t="shared" si="0"/>
        <v>1144</v>
      </c>
      <c r="M36" s="22">
        <f t="shared" si="0"/>
        <v>1031</v>
      </c>
      <c r="N36" s="22">
        <f t="shared" si="0"/>
        <v>4012</v>
      </c>
      <c r="O36" s="22">
        <f t="shared" si="0"/>
        <v>1362</v>
      </c>
      <c r="P36" s="22">
        <f t="shared" si="0"/>
        <v>1429</v>
      </c>
      <c r="Q36" s="22">
        <f t="shared" si="0"/>
        <v>3703</v>
      </c>
      <c r="R36" s="22">
        <f t="shared" si="0"/>
        <v>1794</v>
      </c>
      <c r="S36" s="22">
        <f t="shared" si="0"/>
        <v>3327</v>
      </c>
      <c r="T36" s="22">
        <f t="shared" si="0"/>
        <v>3711</v>
      </c>
      <c r="U36" s="22">
        <f t="shared" si="0"/>
        <v>1072</v>
      </c>
      <c r="V36" s="22">
        <f t="shared" si="0"/>
        <v>1262</v>
      </c>
      <c r="W36" s="22">
        <f t="shared" si="0"/>
        <v>3543</v>
      </c>
      <c r="X36" s="22">
        <f t="shared" si="0"/>
        <v>912</v>
      </c>
      <c r="Y36" s="22">
        <f t="shared" si="0"/>
        <v>1953</v>
      </c>
      <c r="Z36" s="22">
        <f t="shared" si="0"/>
        <v>2532</v>
      </c>
      <c r="AA36" s="22">
        <f t="shared" si="0"/>
        <v>996</v>
      </c>
      <c r="AB36" s="22">
        <f t="shared" si="0"/>
        <v>2115</v>
      </c>
      <c r="AC36" s="22">
        <f t="shared" si="0"/>
        <v>3475</v>
      </c>
      <c r="AD36" s="22">
        <f t="shared" si="0"/>
        <v>1595</v>
      </c>
      <c r="AE36" s="22">
        <f t="shared" si="0"/>
        <v>2192</v>
      </c>
      <c r="AF36" s="22">
        <f t="shared" si="0"/>
        <v>3593</v>
      </c>
      <c r="AG36" s="36"/>
      <c r="AH36" s="36"/>
      <c r="AI36" s="36"/>
    </row>
    <row r="41" spans="1:35" s="1" customFormat="1" x14ac:dyDescent="0.3">
      <c r="A41" s="6"/>
      <c r="B41" s="41" t="s">
        <v>50</v>
      </c>
      <c r="C41" s="106" t="s">
        <v>126</v>
      </c>
      <c r="D41" s="107"/>
      <c r="E41" s="107"/>
      <c r="F41" s="107"/>
      <c r="G41" s="107"/>
      <c r="H41" s="108"/>
      <c r="I41" s="106" t="s">
        <v>118</v>
      </c>
      <c r="J41" s="107"/>
      <c r="K41" s="107"/>
      <c r="L41" s="107"/>
      <c r="M41" s="107"/>
      <c r="N41" s="108"/>
      <c r="O41" s="106" t="s">
        <v>119</v>
      </c>
      <c r="P41" s="107"/>
      <c r="Q41" s="107"/>
      <c r="R41" s="107"/>
      <c r="S41" s="107"/>
      <c r="T41" s="108"/>
      <c r="U41" s="106" t="s">
        <v>127</v>
      </c>
      <c r="V41" s="107"/>
      <c r="W41" s="107"/>
      <c r="X41" s="107"/>
      <c r="Y41" s="107"/>
      <c r="Z41" s="108"/>
      <c r="AA41" s="106" t="s">
        <v>128</v>
      </c>
      <c r="AB41" s="107"/>
      <c r="AC41" s="107"/>
      <c r="AD41" s="107"/>
      <c r="AE41" s="107"/>
      <c r="AF41" s="108"/>
      <c r="AG41" s="36"/>
      <c r="AH41" s="36"/>
      <c r="AI41" s="36"/>
    </row>
    <row r="42" spans="1:35" s="1" customFormat="1" x14ac:dyDescent="0.3">
      <c r="A42" s="6"/>
      <c r="B42" s="42"/>
      <c r="C42" s="120" t="s">
        <v>89</v>
      </c>
      <c r="D42" s="121" t="s">
        <v>90</v>
      </c>
      <c r="E42" s="121" t="s">
        <v>91</v>
      </c>
      <c r="F42" s="121" t="s">
        <v>92</v>
      </c>
      <c r="G42" s="121" t="s">
        <v>93</v>
      </c>
      <c r="H42" s="122" t="s">
        <v>94</v>
      </c>
      <c r="I42" s="120" t="s">
        <v>89</v>
      </c>
      <c r="J42" s="121" t="s">
        <v>90</v>
      </c>
      <c r="K42" s="121" t="s">
        <v>91</v>
      </c>
      <c r="L42" s="121" t="s">
        <v>92</v>
      </c>
      <c r="M42" s="121" t="s">
        <v>93</v>
      </c>
      <c r="N42" s="122" t="s">
        <v>94</v>
      </c>
      <c r="O42" s="120" t="s">
        <v>89</v>
      </c>
      <c r="P42" s="121" t="s">
        <v>90</v>
      </c>
      <c r="Q42" s="121" t="s">
        <v>91</v>
      </c>
      <c r="R42" s="121" t="s">
        <v>92</v>
      </c>
      <c r="S42" s="121" t="s">
        <v>93</v>
      </c>
      <c r="T42" s="122" t="s">
        <v>94</v>
      </c>
      <c r="U42" s="120" t="s">
        <v>89</v>
      </c>
      <c r="V42" s="121" t="s">
        <v>90</v>
      </c>
      <c r="W42" s="121" t="s">
        <v>91</v>
      </c>
      <c r="X42" s="121" t="s">
        <v>92</v>
      </c>
      <c r="Y42" s="121" t="s">
        <v>93</v>
      </c>
      <c r="Z42" s="122" t="s">
        <v>94</v>
      </c>
      <c r="AA42" s="120" t="s">
        <v>89</v>
      </c>
      <c r="AB42" s="121" t="s">
        <v>90</v>
      </c>
      <c r="AC42" s="121" t="s">
        <v>91</v>
      </c>
      <c r="AD42" s="121" t="s">
        <v>92</v>
      </c>
      <c r="AE42" s="121" t="s">
        <v>93</v>
      </c>
      <c r="AF42" s="122" t="s">
        <v>94</v>
      </c>
      <c r="AG42" s="36"/>
      <c r="AH42" s="36"/>
      <c r="AI42" s="36"/>
    </row>
    <row r="43" spans="1:35" s="1" customFormat="1" x14ac:dyDescent="0.3">
      <c r="A43" s="2"/>
      <c r="B43" s="12" t="s">
        <v>54</v>
      </c>
      <c r="C43" s="28">
        <f>(C4/C36)*100</f>
        <v>0.32706459525756337</v>
      </c>
      <c r="D43" s="29">
        <f t="shared" ref="D43:AF43" si="1">(D4/D36)*100</f>
        <v>4.6125461254612546E-2</v>
      </c>
      <c r="E43" s="29">
        <f t="shared" si="1"/>
        <v>0.34829721362229099</v>
      </c>
      <c r="F43" s="29">
        <f t="shared" si="1"/>
        <v>6.1806656101426309</v>
      </c>
      <c r="G43" s="29">
        <f t="shared" si="1"/>
        <v>52.904761904761912</v>
      </c>
      <c r="H43" s="30">
        <f t="shared" si="1"/>
        <v>8.2220873786407775</v>
      </c>
      <c r="I43" s="28">
        <f t="shared" si="1"/>
        <v>0.2743484224965706</v>
      </c>
      <c r="J43" s="29">
        <f t="shared" si="1"/>
        <v>0.11454753722794961</v>
      </c>
      <c r="K43" s="29">
        <f t="shared" si="1"/>
        <v>0.6585612968591692</v>
      </c>
      <c r="L43" s="29">
        <f t="shared" si="1"/>
        <v>9.79020979020979</v>
      </c>
      <c r="M43" s="29">
        <f t="shared" si="1"/>
        <v>17.458777885548013</v>
      </c>
      <c r="N43" s="30">
        <f t="shared" si="1"/>
        <v>8.1256231306081759</v>
      </c>
      <c r="O43" s="28">
        <f t="shared" si="1"/>
        <v>0.29368575624082233</v>
      </c>
      <c r="P43" s="29">
        <f t="shared" si="1"/>
        <v>0.2099370188943317</v>
      </c>
      <c r="Q43" s="29">
        <f t="shared" si="1"/>
        <v>0.64812314339724553</v>
      </c>
      <c r="R43" s="29">
        <f t="shared" si="1"/>
        <v>13.768115942028986</v>
      </c>
      <c r="S43" s="29">
        <f t="shared" si="1"/>
        <v>55.816050495942292</v>
      </c>
      <c r="T43" s="30">
        <f t="shared" si="1"/>
        <v>14.174077068175695</v>
      </c>
      <c r="U43" s="28">
        <f t="shared" si="1"/>
        <v>9.3283582089552231E-2</v>
      </c>
      <c r="V43" s="29">
        <f t="shared" si="1"/>
        <v>0.23771790808240889</v>
      </c>
      <c r="W43" s="29">
        <f t="shared" si="1"/>
        <v>0.5362686988427886</v>
      </c>
      <c r="X43" s="29">
        <f t="shared" si="1"/>
        <v>14.583333333333334</v>
      </c>
      <c r="Y43" s="29">
        <f t="shared" si="1"/>
        <v>35.279057859703023</v>
      </c>
      <c r="Z43" s="30">
        <f t="shared" si="1"/>
        <v>11.374407582938389</v>
      </c>
      <c r="AA43" s="29">
        <f t="shared" si="1"/>
        <v>0.40160642570281119</v>
      </c>
      <c r="AB43" s="29">
        <f t="shared" si="1"/>
        <v>0</v>
      </c>
      <c r="AC43" s="29">
        <f t="shared" si="1"/>
        <v>0.46043165467625896</v>
      </c>
      <c r="AD43" s="29">
        <f t="shared" si="1"/>
        <v>0.50156739811912232</v>
      </c>
      <c r="AE43" s="29">
        <f t="shared" si="1"/>
        <v>32.481751824817515</v>
      </c>
      <c r="AF43" s="30">
        <f t="shared" si="1"/>
        <v>2.8945171166156412</v>
      </c>
      <c r="AG43" s="36"/>
      <c r="AH43" s="36"/>
      <c r="AI43" s="36"/>
    </row>
    <row r="44" spans="1:35" s="1" customFormat="1" x14ac:dyDescent="0.3">
      <c r="A44" s="2"/>
      <c r="B44" s="12" t="s">
        <v>55</v>
      </c>
      <c r="C44" s="20">
        <f>(C5/C36)*100</f>
        <v>1.2264922322158627</v>
      </c>
      <c r="D44" s="27">
        <f t="shared" ref="D44:AF44" si="2">(D5/D36)*100</f>
        <v>0</v>
      </c>
      <c r="E44" s="27">
        <f t="shared" si="2"/>
        <v>0.27089783281733748</v>
      </c>
      <c r="F44" s="27">
        <f t="shared" si="2"/>
        <v>0.39619651347068147</v>
      </c>
      <c r="G44" s="27">
        <f t="shared" si="2"/>
        <v>0.14285714285714285</v>
      </c>
      <c r="H44" s="3">
        <f t="shared" si="2"/>
        <v>3.0339805825242715E-2</v>
      </c>
      <c r="I44" s="20">
        <f t="shared" si="2"/>
        <v>0.82304526748971196</v>
      </c>
      <c r="J44" s="27">
        <f t="shared" si="2"/>
        <v>5.7273768613974804E-2</v>
      </c>
      <c r="K44" s="27">
        <f t="shared" si="2"/>
        <v>0.3546099290780142</v>
      </c>
      <c r="L44" s="27">
        <f t="shared" si="2"/>
        <v>0.26223776223776224</v>
      </c>
      <c r="M44" s="27">
        <f t="shared" si="2"/>
        <v>0.29097963142580019</v>
      </c>
      <c r="N44" s="3">
        <f t="shared" si="2"/>
        <v>7.4775672981056834E-2</v>
      </c>
      <c r="O44" s="20">
        <f t="shared" si="2"/>
        <v>0.51395007342143906</v>
      </c>
      <c r="P44" s="27">
        <f t="shared" si="2"/>
        <v>0.55983205038488448</v>
      </c>
      <c r="Q44" s="27">
        <f t="shared" si="2"/>
        <v>0.75614366729678639</v>
      </c>
      <c r="R44" s="27">
        <f t="shared" si="2"/>
        <v>0.27870680044593088</v>
      </c>
      <c r="S44" s="27">
        <f t="shared" si="2"/>
        <v>0.48091373609858729</v>
      </c>
      <c r="T44" s="3">
        <f t="shared" si="2"/>
        <v>0.16168148746968472</v>
      </c>
      <c r="U44" s="20">
        <f t="shared" si="2"/>
        <v>0.74626865671641784</v>
      </c>
      <c r="V44" s="27">
        <f t="shared" si="2"/>
        <v>1.1093502377179081</v>
      </c>
      <c r="W44" s="27">
        <f t="shared" si="2"/>
        <v>0.95963872424499019</v>
      </c>
      <c r="X44" s="27">
        <f t="shared" si="2"/>
        <v>0.76754385964912275</v>
      </c>
      <c r="Y44" s="27">
        <f t="shared" si="2"/>
        <v>0.81925243215565802</v>
      </c>
      <c r="Z44" s="3">
        <f t="shared" si="2"/>
        <v>0.94786729857819907</v>
      </c>
      <c r="AA44" s="27">
        <f t="shared" si="2"/>
        <v>0.20080321285140559</v>
      </c>
      <c r="AB44" s="27">
        <f t="shared" si="2"/>
        <v>0</v>
      </c>
      <c r="AC44" s="27">
        <f t="shared" si="2"/>
        <v>0.66187050359712229</v>
      </c>
      <c r="AD44" s="27">
        <f t="shared" si="2"/>
        <v>0.50156739811912232</v>
      </c>
      <c r="AE44" s="27">
        <f t="shared" si="2"/>
        <v>0.68430656934306577</v>
      </c>
      <c r="AF44" s="3">
        <f t="shared" si="2"/>
        <v>0.44531032563317563</v>
      </c>
      <c r="AG44" s="36"/>
      <c r="AH44" s="36"/>
      <c r="AI44" s="36"/>
    </row>
    <row r="45" spans="1:35" s="1" customFormat="1" x14ac:dyDescent="0.3">
      <c r="A45" s="2"/>
      <c r="B45" s="12" t="s">
        <v>56</v>
      </c>
      <c r="C45" s="20">
        <f>(C6/C36)*100</f>
        <v>0</v>
      </c>
      <c r="D45" s="27">
        <f t="shared" ref="D45:AF45" si="3">(D6/D36)*100</f>
        <v>0</v>
      </c>
      <c r="E45" s="27">
        <f t="shared" si="3"/>
        <v>0</v>
      </c>
      <c r="F45" s="27">
        <f t="shared" si="3"/>
        <v>0</v>
      </c>
      <c r="G45" s="27">
        <f t="shared" si="3"/>
        <v>0</v>
      </c>
      <c r="H45" s="3">
        <f t="shared" si="3"/>
        <v>0</v>
      </c>
      <c r="I45" s="20">
        <f t="shared" si="3"/>
        <v>0</v>
      </c>
      <c r="J45" s="27">
        <f t="shared" si="3"/>
        <v>0</v>
      </c>
      <c r="K45" s="27">
        <f t="shared" si="3"/>
        <v>0</v>
      </c>
      <c r="L45" s="27">
        <f t="shared" si="3"/>
        <v>0</v>
      </c>
      <c r="M45" s="27">
        <f t="shared" si="3"/>
        <v>0</v>
      </c>
      <c r="N45" s="3">
        <f t="shared" si="3"/>
        <v>0</v>
      </c>
      <c r="O45" s="20">
        <f t="shared" si="3"/>
        <v>7.3421439060205582E-2</v>
      </c>
      <c r="P45" s="27">
        <f t="shared" si="3"/>
        <v>0.34989503149055284</v>
      </c>
      <c r="Q45" s="27">
        <f t="shared" si="3"/>
        <v>0</v>
      </c>
      <c r="R45" s="27">
        <f t="shared" si="3"/>
        <v>0.11148272017837235</v>
      </c>
      <c r="S45" s="27">
        <f t="shared" si="3"/>
        <v>3.0057108506161705E-2</v>
      </c>
      <c r="T45" s="3">
        <f t="shared" si="3"/>
        <v>2.6946914578280787E-2</v>
      </c>
      <c r="U45" s="20">
        <f t="shared" si="3"/>
        <v>0</v>
      </c>
      <c r="V45" s="27">
        <f t="shared" si="3"/>
        <v>0.15847860538827258</v>
      </c>
      <c r="W45" s="27">
        <f t="shared" si="3"/>
        <v>2.8224668360146768E-2</v>
      </c>
      <c r="X45" s="27">
        <f t="shared" si="3"/>
        <v>0</v>
      </c>
      <c r="Y45" s="27">
        <f t="shared" si="3"/>
        <v>0</v>
      </c>
      <c r="Z45" s="3">
        <f t="shared" si="3"/>
        <v>3.9494470774091628E-2</v>
      </c>
      <c r="AA45" s="27">
        <f t="shared" si="3"/>
        <v>0</v>
      </c>
      <c r="AB45" s="27">
        <f t="shared" si="3"/>
        <v>0.14184397163120568</v>
      </c>
      <c r="AC45" s="27">
        <f t="shared" si="3"/>
        <v>0</v>
      </c>
      <c r="AD45" s="27">
        <f t="shared" si="3"/>
        <v>0</v>
      </c>
      <c r="AE45" s="27">
        <f t="shared" si="3"/>
        <v>0</v>
      </c>
      <c r="AF45" s="3">
        <f t="shared" si="3"/>
        <v>0</v>
      </c>
      <c r="AG45" s="36"/>
      <c r="AH45" s="36"/>
      <c r="AI45" s="36"/>
    </row>
    <row r="46" spans="1:35" s="1" customFormat="1" x14ac:dyDescent="0.3">
      <c r="A46" s="2"/>
      <c r="B46" s="12" t="s">
        <v>57</v>
      </c>
      <c r="C46" s="20">
        <f>(C7/C36)*100</f>
        <v>0.98119378577269012</v>
      </c>
      <c r="D46" s="27">
        <f t="shared" ref="D46:AF46" si="4">(D7/D36)*100</f>
        <v>0.13837638376383762</v>
      </c>
      <c r="E46" s="27">
        <f t="shared" si="4"/>
        <v>0</v>
      </c>
      <c r="F46" s="27">
        <f t="shared" si="4"/>
        <v>0.31695721077654515</v>
      </c>
      <c r="G46" s="27">
        <f t="shared" si="4"/>
        <v>1</v>
      </c>
      <c r="H46" s="3">
        <f t="shared" si="4"/>
        <v>0.18203883495145631</v>
      </c>
      <c r="I46" s="20">
        <f t="shared" si="4"/>
        <v>0.41152263374485598</v>
      </c>
      <c r="J46" s="27">
        <f t="shared" si="4"/>
        <v>0.11454753722794961</v>
      </c>
      <c r="K46" s="27">
        <f t="shared" si="4"/>
        <v>0</v>
      </c>
      <c r="L46" s="27">
        <f t="shared" si="4"/>
        <v>0.26223776223776224</v>
      </c>
      <c r="M46" s="27">
        <f t="shared" si="4"/>
        <v>1.4548981571290009</v>
      </c>
      <c r="N46" s="3">
        <f t="shared" si="4"/>
        <v>0.19940179461615154</v>
      </c>
      <c r="O46" s="20">
        <f t="shared" si="4"/>
        <v>1.1013215859030838</v>
      </c>
      <c r="P46" s="27">
        <f t="shared" si="4"/>
        <v>0.2099370188943317</v>
      </c>
      <c r="Q46" s="27">
        <f t="shared" si="4"/>
        <v>0.35106670267350798</v>
      </c>
      <c r="R46" s="27">
        <f t="shared" si="4"/>
        <v>0.55741360089186176</v>
      </c>
      <c r="S46" s="27">
        <f t="shared" si="4"/>
        <v>0.7213706041478809</v>
      </c>
      <c r="T46" s="3">
        <f t="shared" si="4"/>
        <v>0.43115063325249259</v>
      </c>
      <c r="U46" s="20">
        <f t="shared" si="4"/>
        <v>1.3992537313432836</v>
      </c>
      <c r="V46" s="27">
        <f t="shared" si="4"/>
        <v>0.23771790808240889</v>
      </c>
      <c r="W46" s="27">
        <f t="shared" si="4"/>
        <v>0.70561670900366924</v>
      </c>
      <c r="X46" s="27">
        <f t="shared" si="4"/>
        <v>1.2061403508771928</v>
      </c>
      <c r="Y46" s="27">
        <f t="shared" si="4"/>
        <v>1.6897081413210446</v>
      </c>
      <c r="Z46" s="3">
        <f t="shared" si="4"/>
        <v>0.75039494470774093</v>
      </c>
      <c r="AA46" s="27">
        <f t="shared" si="4"/>
        <v>1.2048192771084338</v>
      </c>
      <c r="AB46" s="27">
        <f t="shared" si="4"/>
        <v>0.14184397163120568</v>
      </c>
      <c r="AC46" s="27">
        <f t="shared" si="4"/>
        <v>0</v>
      </c>
      <c r="AD46" s="27">
        <f t="shared" si="4"/>
        <v>0.8150470219435737</v>
      </c>
      <c r="AE46" s="27">
        <f t="shared" si="4"/>
        <v>1.5054744525547445</v>
      </c>
      <c r="AF46" s="3">
        <f t="shared" si="4"/>
        <v>0.38964653492902868</v>
      </c>
      <c r="AG46" s="36"/>
      <c r="AH46" s="36"/>
      <c r="AI46" s="36"/>
    </row>
    <row r="47" spans="1:35" s="1" customFormat="1" x14ac:dyDescent="0.3">
      <c r="A47" s="2"/>
      <c r="B47" s="12" t="s">
        <v>58</v>
      </c>
      <c r="C47" s="20">
        <f>(C8/C36)*100</f>
        <v>0.16353229762878169</v>
      </c>
      <c r="D47" s="27">
        <f t="shared" ref="D47:AF47" si="5">(D8/D36)*100</f>
        <v>0.55350553505535049</v>
      </c>
      <c r="E47" s="27">
        <f t="shared" si="5"/>
        <v>3.8699690402476783E-2</v>
      </c>
      <c r="F47" s="27">
        <f t="shared" si="5"/>
        <v>0.39619651347068147</v>
      </c>
      <c r="G47" s="27">
        <f t="shared" si="5"/>
        <v>0</v>
      </c>
      <c r="H47" s="3">
        <f t="shared" si="5"/>
        <v>3.0339805825242715E-2</v>
      </c>
      <c r="I47" s="20">
        <f t="shared" si="5"/>
        <v>0.2743484224965706</v>
      </c>
      <c r="J47" s="27">
        <f t="shared" si="5"/>
        <v>0.1718213058419244</v>
      </c>
      <c r="K47" s="27">
        <f t="shared" si="5"/>
        <v>0</v>
      </c>
      <c r="L47" s="27">
        <f t="shared" si="5"/>
        <v>0.43706293706293708</v>
      </c>
      <c r="M47" s="27">
        <f t="shared" si="5"/>
        <v>9.6993210475266739E-2</v>
      </c>
      <c r="N47" s="3">
        <f t="shared" si="5"/>
        <v>0</v>
      </c>
      <c r="O47" s="20">
        <f t="shared" si="5"/>
        <v>0.51395007342143906</v>
      </c>
      <c r="P47" s="27">
        <f t="shared" si="5"/>
        <v>0.2099370188943317</v>
      </c>
      <c r="Q47" s="27">
        <f t="shared" si="5"/>
        <v>5.4010261949770454E-2</v>
      </c>
      <c r="R47" s="27">
        <f t="shared" si="5"/>
        <v>0.61315496098104794</v>
      </c>
      <c r="S47" s="27">
        <f t="shared" si="5"/>
        <v>0.12022843402464682</v>
      </c>
      <c r="T47" s="3">
        <f t="shared" si="5"/>
        <v>2.6946914578280787E-2</v>
      </c>
      <c r="U47" s="20">
        <f t="shared" si="5"/>
        <v>9.3283582089552231E-2</v>
      </c>
      <c r="V47" s="27">
        <f t="shared" si="5"/>
        <v>0.23771790808240889</v>
      </c>
      <c r="W47" s="27">
        <f t="shared" si="5"/>
        <v>5.6449336720293536E-2</v>
      </c>
      <c r="X47" s="27">
        <f t="shared" si="5"/>
        <v>0.43859649122807015</v>
      </c>
      <c r="Y47" s="27">
        <f t="shared" si="5"/>
        <v>0.10240655401945725</v>
      </c>
      <c r="Z47" s="3">
        <f t="shared" si="5"/>
        <v>3.9494470774091628E-2</v>
      </c>
      <c r="AA47" s="27">
        <f t="shared" si="5"/>
        <v>0.40160642570281119</v>
      </c>
      <c r="AB47" s="27">
        <f t="shared" si="5"/>
        <v>0.33096926713947988</v>
      </c>
      <c r="AC47" s="27">
        <f t="shared" si="5"/>
        <v>2.8776978417266185E-2</v>
      </c>
      <c r="AD47" s="27">
        <f t="shared" si="5"/>
        <v>0.37617554858934171</v>
      </c>
      <c r="AE47" s="27">
        <f t="shared" si="5"/>
        <v>0.13686131386861314</v>
      </c>
      <c r="AF47" s="3">
        <f t="shared" si="5"/>
        <v>8.3495686056220431E-2</v>
      </c>
      <c r="AG47" s="36"/>
      <c r="AH47" s="36"/>
      <c r="AI47" s="36"/>
    </row>
    <row r="48" spans="1:35" s="1" customFormat="1" x14ac:dyDescent="0.3">
      <c r="A48" s="2"/>
      <c r="B48" s="12" t="s">
        <v>59</v>
      </c>
      <c r="C48" s="20">
        <f>(C9/C36)*100</f>
        <v>36.549468520032704</v>
      </c>
      <c r="D48" s="27">
        <f t="shared" ref="D48:AF48" si="6">(D9/D36)*100</f>
        <v>9.5479704797047962</v>
      </c>
      <c r="E48" s="27">
        <f t="shared" si="6"/>
        <v>57.585139318885446</v>
      </c>
      <c r="F48" s="27">
        <f t="shared" si="6"/>
        <v>0</v>
      </c>
      <c r="G48" s="27">
        <f t="shared" si="6"/>
        <v>2.4285714285714284</v>
      </c>
      <c r="H48" s="3">
        <f t="shared" si="6"/>
        <v>13.713592233009708</v>
      </c>
      <c r="I48" s="20">
        <f t="shared" si="6"/>
        <v>27.160493827160494</v>
      </c>
      <c r="J48" s="27">
        <f t="shared" si="6"/>
        <v>31.615120274914087</v>
      </c>
      <c r="K48" s="27">
        <f t="shared" si="6"/>
        <v>58.51063829787234</v>
      </c>
      <c r="L48" s="27">
        <f t="shared" si="6"/>
        <v>0.34965034965034963</v>
      </c>
      <c r="M48" s="27">
        <f t="shared" si="6"/>
        <v>9.6993210475266739E-2</v>
      </c>
      <c r="N48" s="3">
        <f t="shared" si="6"/>
        <v>49.376869391824521</v>
      </c>
      <c r="O48" s="20">
        <f t="shared" si="6"/>
        <v>36.490455212922171</v>
      </c>
      <c r="P48" s="27">
        <f t="shared" si="6"/>
        <v>12.24632610216935</v>
      </c>
      <c r="Q48" s="27">
        <f t="shared" si="6"/>
        <v>57.926005941128814</v>
      </c>
      <c r="R48" s="27">
        <f t="shared" si="6"/>
        <v>0.89186176142697882</v>
      </c>
      <c r="S48" s="27">
        <f t="shared" si="6"/>
        <v>3.2161106101593027</v>
      </c>
      <c r="T48" s="3">
        <f t="shared" si="6"/>
        <v>21.934788466720562</v>
      </c>
      <c r="U48" s="20">
        <f t="shared" si="6"/>
        <v>32.462686567164177</v>
      </c>
      <c r="V48" s="27">
        <f t="shared" si="6"/>
        <v>2.1394611727416799</v>
      </c>
      <c r="W48" s="27">
        <f t="shared" si="6"/>
        <v>55.34857465424782</v>
      </c>
      <c r="X48" s="27">
        <f t="shared" si="6"/>
        <v>0.3289473684210526</v>
      </c>
      <c r="Y48" s="27">
        <f t="shared" si="6"/>
        <v>5.1203277009728625</v>
      </c>
      <c r="Z48" s="3">
        <f t="shared" si="6"/>
        <v>2.9225908372827805</v>
      </c>
      <c r="AA48" s="27">
        <f t="shared" si="6"/>
        <v>25.301204819277107</v>
      </c>
      <c r="AB48" s="27">
        <f t="shared" si="6"/>
        <v>17.35224586288416</v>
      </c>
      <c r="AC48" s="27">
        <f t="shared" si="6"/>
        <v>51.71223021582734</v>
      </c>
      <c r="AD48" s="27">
        <f t="shared" si="6"/>
        <v>0.31347962382445138</v>
      </c>
      <c r="AE48" s="27">
        <f t="shared" si="6"/>
        <v>2.2354014598540148</v>
      </c>
      <c r="AF48" s="3">
        <f t="shared" si="6"/>
        <v>34.539382131923183</v>
      </c>
      <c r="AG48" s="36"/>
      <c r="AH48" s="36"/>
      <c r="AI48" s="36"/>
    </row>
    <row r="49" spans="1:35" s="1" customFormat="1" x14ac:dyDescent="0.3">
      <c r="A49" s="2"/>
      <c r="B49" s="12" t="s">
        <v>60</v>
      </c>
      <c r="C49" s="20">
        <f>(C10/C36)*100</f>
        <v>0.16353229762878169</v>
      </c>
      <c r="D49" s="27">
        <f t="shared" ref="D49:AF49" si="7">(D10/D36)*100</f>
        <v>7.7490774907749085</v>
      </c>
      <c r="E49" s="27">
        <f t="shared" si="7"/>
        <v>0</v>
      </c>
      <c r="F49" s="27">
        <f t="shared" si="7"/>
        <v>0</v>
      </c>
      <c r="G49" s="27">
        <f t="shared" si="7"/>
        <v>0</v>
      </c>
      <c r="H49" s="3">
        <f t="shared" si="7"/>
        <v>0.63713592233009708</v>
      </c>
      <c r="I49" s="20">
        <f t="shared" si="7"/>
        <v>0</v>
      </c>
      <c r="J49" s="27">
        <f t="shared" si="7"/>
        <v>11.45475372279496</v>
      </c>
      <c r="K49" s="27">
        <f t="shared" si="7"/>
        <v>0</v>
      </c>
      <c r="L49" s="27">
        <f t="shared" si="7"/>
        <v>0</v>
      </c>
      <c r="M49" s="27">
        <f t="shared" si="7"/>
        <v>0</v>
      </c>
      <c r="N49" s="3">
        <f t="shared" si="7"/>
        <v>0.39880358923230308</v>
      </c>
      <c r="O49" s="20">
        <f t="shared" si="7"/>
        <v>7.3421439060205582E-2</v>
      </c>
      <c r="P49" s="27">
        <f t="shared" si="7"/>
        <v>13.435969209237228</v>
      </c>
      <c r="Q49" s="27">
        <f t="shared" si="7"/>
        <v>2.7005130974885227E-2</v>
      </c>
      <c r="R49" s="27">
        <f t="shared" si="7"/>
        <v>0</v>
      </c>
      <c r="S49" s="27">
        <f t="shared" si="7"/>
        <v>0</v>
      </c>
      <c r="T49" s="3">
        <f t="shared" si="7"/>
        <v>0.48504446240905419</v>
      </c>
      <c r="U49" s="20">
        <f t="shared" si="7"/>
        <v>0.18656716417910446</v>
      </c>
      <c r="V49" s="27">
        <f t="shared" si="7"/>
        <v>14.263074484944532</v>
      </c>
      <c r="W49" s="27">
        <f t="shared" si="7"/>
        <v>2.8224668360146768E-2</v>
      </c>
      <c r="X49" s="27">
        <f t="shared" si="7"/>
        <v>0</v>
      </c>
      <c r="Y49" s="27">
        <f t="shared" si="7"/>
        <v>5.1203277009728626E-2</v>
      </c>
      <c r="Z49" s="3">
        <f t="shared" si="7"/>
        <v>0.39494470774091622</v>
      </c>
      <c r="AA49" s="27">
        <f t="shared" si="7"/>
        <v>0</v>
      </c>
      <c r="AB49" s="27">
        <f t="shared" si="7"/>
        <v>9.0780141843971638</v>
      </c>
      <c r="AC49" s="27">
        <f t="shared" si="7"/>
        <v>5.755395683453237E-2</v>
      </c>
      <c r="AD49" s="27">
        <f t="shared" si="7"/>
        <v>0</v>
      </c>
      <c r="AE49" s="27">
        <f t="shared" si="7"/>
        <v>0</v>
      </c>
      <c r="AF49" s="3">
        <f t="shared" si="7"/>
        <v>0.528806011689396</v>
      </c>
      <c r="AG49" s="36"/>
      <c r="AH49" s="36"/>
      <c r="AI49" s="36"/>
    </row>
    <row r="50" spans="1:35" s="1" customFormat="1" x14ac:dyDescent="0.3">
      <c r="A50" s="2"/>
      <c r="B50" s="12" t="s">
        <v>61</v>
      </c>
      <c r="C50" s="20">
        <f>(C11/C36)*100</f>
        <v>0</v>
      </c>
      <c r="D50" s="27">
        <f t="shared" ref="D50:AF50" si="8">(D11/D36)*100</f>
        <v>4.6125461254612546E-2</v>
      </c>
      <c r="E50" s="27">
        <f t="shared" si="8"/>
        <v>0.61919504643962853</v>
      </c>
      <c r="F50" s="27">
        <f t="shared" si="8"/>
        <v>0</v>
      </c>
      <c r="G50" s="27">
        <f t="shared" si="8"/>
        <v>0</v>
      </c>
      <c r="H50" s="3">
        <f t="shared" si="8"/>
        <v>6.0679611650485431E-2</v>
      </c>
      <c r="I50" s="20">
        <f t="shared" si="8"/>
        <v>0</v>
      </c>
      <c r="J50" s="27">
        <f t="shared" si="8"/>
        <v>0</v>
      </c>
      <c r="K50" s="27">
        <f t="shared" si="8"/>
        <v>0.60790273556231</v>
      </c>
      <c r="L50" s="27">
        <f t="shared" si="8"/>
        <v>0</v>
      </c>
      <c r="M50" s="27">
        <f t="shared" si="8"/>
        <v>0</v>
      </c>
      <c r="N50" s="3">
        <f t="shared" si="8"/>
        <v>0</v>
      </c>
      <c r="O50" s="20">
        <f t="shared" si="8"/>
        <v>0</v>
      </c>
      <c r="P50" s="27">
        <f t="shared" si="8"/>
        <v>0.2099370188943317</v>
      </c>
      <c r="Q50" s="27">
        <f t="shared" si="8"/>
        <v>0.4590872265730489</v>
      </c>
      <c r="R50" s="27">
        <f t="shared" si="8"/>
        <v>0</v>
      </c>
      <c r="S50" s="27">
        <f t="shared" si="8"/>
        <v>0</v>
      </c>
      <c r="T50" s="3">
        <f t="shared" si="8"/>
        <v>0.18862840204796552</v>
      </c>
      <c r="U50" s="20">
        <f t="shared" si="8"/>
        <v>0</v>
      </c>
      <c r="V50" s="27">
        <f t="shared" si="8"/>
        <v>0.15847860538827258</v>
      </c>
      <c r="W50" s="27">
        <f t="shared" si="8"/>
        <v>0.76206604572396275</v>
      </c>
      <c r="X50" s="27">
        <f t="shared" si="8"/>
        <v>0</v>
      </c>
      <c r="Y50" s="27">
        <f t="shared" si="8"/>
        <v>0</v>
      </c>
      <c r="Z50" s="3">
        <f t="shared" si="8"/>
        <v>0.11848341232227488</v>
      </c>
      <c r="AA50" s="27">
        <f t="shared" si="8"/>
        <v>0</v>
      </c>
      <c r="AB50" s="27">
        <f t="shared" si="8"/>
        <v>0</v>
      </c>
      <c r="AC50" s="27">
        <f t="shared" si="8"/>
        <v>0.77697841726618699</v>
      </c>
      <c r="AD50" s="27">
        <f t="shared" si="8"/>
        <v>0</v>
      </c>
      <c r="AE50" s="27">
        <f t="shared" si="8"/>
        <v>0</v>
      </c>
      <c r="AF50" s="3">
        <f t="shared" si="8"/>
        <v>0</v>
      </c>
      <c r="AG50" s="36"/>
      <c r="AH50" s="36"/>
      <c r="AI50" s="36"/>
    </row>
    <row r="51" spans="1:35" s="1" customFormat="1" x14ac:dyDescent="0.3">
      <c r="A51" s="2"/>
      <c r="B51" s="12" t="s">
        <v>62</v>
      </c>
      <c r="C51" s="20">
        <f>(C12/C36)*100</f>
        <v>1.2264922322158627</v>
      </c>
      <c r="D51" s="27">
        <f t="shared" ref="D51:AF51" si="9">(D12/D36)*100</f>
        <v>0.23062730627306272</v>
      </c>
      <c r="E51" s="27">
        <f t="shared" si="9"/>
        <v>7.7399380804953566E-2</v>
      </c>
      <c r="F51" s="27">
        <f t="shared" si="9"/>
        <v>8.716323296354993</v>
      </c>
      <c r="G51" s="27">
        <f t="shared" si="9"/>
        <v>0.2857142857142857</v>
      </c>
      <c r="H51" s="3">
        <f t="shared" si="9"/>
        <v>0.27305825242718446</v>
      </c>
      <c r="I51" s="20">
        <f t="shared" si="9"/>
        <v>2.3319615912208507</v>
      </c>
      <c r="J51" s="27">
        <f t="shared" si="9"/>
        <v>0.22909507445589922</v>
      </c>
      <c r="K51" s="27">
        <f t="shared" si="9"/>
        <v>0</v>
      </c>
      <c r="L51" s="27">
        <f t="shared" si="9"/>
        <v>12.15034965034965</v>
      </c>
      <c r="M51" s="27">
        <f t="shared" si="9"/>
        <v>9.6993210475266739E-2</v>
      </c>
      <c r="N51" s="3">
        <f t="shared" si="9"/>
        <v>0.2243270189431705</v>
      </c>
      <c r="O51" s="20">
        <f t="shared" si="9"/>
        <v>2.1292217327459619</v>
      </c>
      <c r="P51" s="27">
        <f t="shared" si="9"/>
        <v>0.48985304408677399</v>
      </c>
      <c r="Q51" s="27">
        <f t="shared" si="9"/>
        <v>0.16203078584931138</v>
      </c>
      <c r="R51" s="27">
        <f t="shared" si="9"/>
        <v>7.8037904124860642</v>
      </c>
      <c r="S51" s="27">
        <f t="shared" si="9"/>
        <v>0.15028554253080853</v>
      </c>
      <c r="T51" s="3">
        <f t="shared" si="9"/>
        <v>0.29641606036108864</v>
      </c>
      <c r="U51" s="20">
        <f t="shared" si="9"/>
        <v>1.9589552238805972</v>
      </c>
      <c r="V51" s="27">
        <f t="shared" si="9"/>
        <v>0.31695721077654515</v>
      </c>
      <c r="W51" s="27">
        <f t="shared" si="9"/>
        <v>0.2540220152413209</v>
      </c>
      <c r="X51" s="27">
        <f t="shared" si="9"/>
        <v>14.802631578947366</v>
      </c>
      <c r="Y51" s="27">
        <f t="shared" si="9"/>
        <v>0.35842293906810035</v>
      </c>
      <c r="Z51" s="3">
        <f t="shared" si="9"/>
        <v>0.39494470774091622</v>
      </c>
      <c r="AA51" s="27">
        <f t="shared" si="9"/>
        <v>1.9076305220883536</v>
      </c>
      <c r="AB51" s="27">
        <f t="shared" si="9"/>
        <v>0.18912529550827423</v>
      </c>
      <c r="AC51" s="27">
        <f t="shared" si="9"/>
        <v>0.25899280575539568</v>
      </c>
      <c r="AD51" s="27">
        <f t="shared" si="9"/>
        <v>4.2633228840125392</v>
      </c>
      <c r="AE51" s="27">
        <f t="shared" si="9"/>
        <v>0.31934306569343068</v>
      </c>
      <c r="AF51" s="3">
        <f t="shared" si="9"/>
        <v>0.25048705816866129</v>
      </c>
      <c r="AG51" s="36"/>
      <c r="AH51" s="36"/>
      <c r="AI51" s="36"/>
    </row>
    <row r="52" spans="1:35" s="1" customFormat="1" x14ac:dyDescent="0.3">
      <c r="A52" s="2"/>
      <c r="B52" s="12" t="s">
        <v>63</v>
      </c>
      <c r="C52" s="20">
        <f>(C13/C36)*100</f>
        <v>2.4529844644317254</v>
      </c>
      <c r="D52" s="27">
        <f t="shared" ref="D52:AF52" si="10">(D13/D36)*100</f>
        <v>0.92250922509225086</v>
      </c>
      <c r="E52" s="27">
        <f t="shared" si="10"/>
        <v>0.61919504643962853</v>
      </c>
      <c r="F52" s="27">
        <f t="shared" si="10"/>
        <v>2.2187004754358162</v>
      </c>
      <c r="G52" s="27">
        <f t="shared" si="10"/>
        <v>2.8571428571428572</v>
      </c>
      <c r="H52" s="3">
        <f t="shared" si="10"/>
        <v>1.0012135922330099</v>
      </c>
      <c r="I52" s="20">
        <f t="shared" si="10"/>
        <v>3.4293552812071333</v>
      </c>
      <c r="J52" s="27">
        <f t="shared" si="10"/>
        <v>0.85910652920962205</v>
      </c>
      <c r="K52" s="27">
        <f t="shared" si="10"/>
        <v>0.75987841945288759</v>
      </c>
      <c r="L52" s="27">
        <f t="shared" si="10"/>
        <v>1.6608391608391608</v>
      </c>
      <c r="M52" s="27">
        <f t="shared" si="10"/>
        <v>5.0436469447138697</v>
      </c>
      <c r="N52" s="3">
        <f t="shared" si="10"/>
        <v>0.77268195413758722</v>
      </c>
      <c r="O52" s="20">
        <f t="shared" si="10"/>
        <v>1.3950073421439062</v>
      </c>
      <c r="P52" s="27">
        <f t="shared" si="10"/>
        <v>1.119664100769769</v>
      </c>
      <c r="Q52" s="27">
        <f t="shared" si="10"/>
        <v>0.48609235754793412</v>
      </c>
      <c r="R52" s="27">
        <f t="shared" si="10"/>
        <v>2.1181716833890749</v>
      </c>
      <c r="S52" s="27">
        <f t="shared" si="10"/>
        <v>1.953712052900511</v>
      </c>
      <c r="T52" s="3">
        <f t="shared" si="10"/>
        <v>1.1856642414443546</v>
      </c>
      <c r="U52" s="20">
        <f t="shared" si="10"/>
        <v>2.0522388059701493</v>
      </c>
      <c r="V52" s="27">
        <f t="shared" si="10"/>
        <v>1.1093502377179081</v>
      </c>
      <c r="W52" s="27">
        <f t="shared" si="10"/>
        <v>0.73384137736381594</v>
      </c>
      <c r="X52" s="27">
        <f t="shared" si="10"/>
        <v>3.9473684210526314</v>
      </c>
      <c r="Y52" s="27">
        <f t="shared" si="10"/>
        <v>2.9185867895545314</v>
      </c>
      <c r="Z52" s="3">
        <f t="shared" si="10"/>
        <v>1.4612954186413902</v>
      </c>
      <c r="AA52" s="27">
        <f t="shared" si="10"/>
        <v>1.3052208835341366</v>
      </c>
      <c r="AB52" s="27">
        <f t="shared" si="10"/>
        <v>0.28368794326241137</v>
      </c>
      <c r="AC52" s="27">
        <f t="shared" si="10"/>
        <v>0.34532374100719426</v>
      </c>
      <c r="AD52" s="27">
        <f t="shared" si="10"/>
        <v>1.3793103448275863</v>
      </c>
      <c r="AE52" s="27">
        <f t="shared" si="10"/>
        <v>4.4708029197080297</v>
      </c>
      <c r="AF52" s="3">
        <f t="shared" si="10"/>
        <v>0.50097411633732258</v>
      </c>
      <c r="AG52" s="36"/>
      <c r="AH52" s="36"/>
      <c r="AI52" s="36"/>
    </row>
    <row r="53" spans="1:35" s="1" customFormat="1" x14ac:dyDescent="0.3">
      <c r="A53" s="2"/>
      <c r="B53" s="12" t="s">
        <v>64</v>
      </c>
      <c r="C53" s="20">
        <f>(C14/C36)*100</f>
        <v>1.6353229762878168</v>
      </c>
      <c r="D53" s="27">
        <f t="shared" ref="D53:AF53" si="11">(D14/D36)*100</f>
        <v>0.87638376383763827</v>
      </c>
      <c r="E53" s="27">
        <f t="shared" si="11"/>
        <v>0.42569659442724456</v>
      </c>
      <c r="F53" s="27">
        <f t="shared" si="11"/>
        <v>0.79239302694136293</v>
      </c>
      <c r="G53" s="27">
        <f t="shared" si="11"/>
        <v>1.7619047619047619</v>
      </c>
      <c r="H53" s="3">
        <f t="shared" si="11"/>
        <v>6.0679611650485431E-2</v>
      </c>
      <c r="I53" s="20">
        <f t="shared" si="11"/>
        <v>1.6460905349794239</v>
      </c>
      <c r="J53" s="27">
        <f t="shared" si="11"/>
        <v>0.40091638029782356</v>
      </c>
      <c r="K53" s="27">
        <f t="shared" si="11"/>
        <v>0.86119554204660587</v>
      </c>
      <c r="L53" s="27">
        <f t="shared" si="11"/>
        <v>0.52447552447552448</v>
      </c>
      <c r="M53" s="27">
        <f t="shared" si="11"/>
        <v>5.1406401551891374</v>
      </c>
      <c r="N53" s="3">
        <f t="shared" si="11"/>
        <v>0.34895314057826521</v>
      </c>
      <c r="O53" s="20">
        <f t="shared" si="11"/>
        <v>2.9368575624082229</v>
      </c>
      <c r="P53" s="27">
        <f t="shared" si="11"/>
        <v>0.97970608817354798</v>
      </c>
      <c r="Q53" s="27">
        <f t="shared" si="11"/>
        <v>0.83715906022144204</v>
      </c>
      <c r="R53" s="27">
        <f t="shared" si="11"/>
        <v>0.50167224080267558</v>
      </c>
      <c r="S53" s="27">
        <f t="shared" si="11"/>
        <v>1.142170123234145</v>
      </c>
      <c r="T53" s="3">
        <f t="shared" si="11"/>
        <v>0.16168148746968472</v>
      </c>
      <c r="U53" s="20">
        <f t="shared" si="11"/>
        <v>2.0522388059701493</v>
      </c>
      <c r="V53" s="27">
        <f t="shared" si="11"/>
        <v>0.95087163232963556</v>
      </c>
      <c r="W53" s="27">
        <f t="shared" si="11"/>
        <v>0.67739204064352243</v>
      </c>
      <c r="X53" s="27">
        <f t="shared" si="11"/>
        <v>1.6447368421052631</v>
      </c>
      <c r="Y53" s="27">
        <f t="shared" si="11"/>
        <v>2.0481310803891448</v>
      </c>
      <c r="Z53" s="3">
        <f t="shared" si="11"/>
        <v>0.90837282780410733</v>
      </c>
      <c r="AA53" s="27">
        <f t="shared" si="11"/>
        <v>2.3092369477911645</v>
      </c>
      <c r="AB53" s="27">
        <f t="shared" si="11"/>
        <v>0.70921985815602839</v>
      </c>
      <c r="AC53" s="27">
        <f t="shared" si="11"/>
        <v>0.63309352517985618</v>
      </c>
      <c r="AD53" s="27">
        <f t="shared" si="11"/>
        <v>0.50156739811912232</v>
      </c>
      <c r="AE53" s="27">
        <f t="shared" si="11"/>
        <v>2.5547445255474455</v>
      </c>
      <c r="AF53" s="3">
        <f t="shared" si="11"/>
        <v>0.13915947676036738</v>
      </c>
      <c r="AG53" s="36"/>
      <c r="AH53" s="36"/>
      <c r="AI53" s="36"/>
    </row>
    <row r="54" spans="1:35" s="1" customFormat="1" x14ac:dyDescent="0.3">
      <c r="A54" s="2"/>
      <c r="B54" s="12" t="s">
        <v>65</v>
      </c>
      <c r="C54" s="20">
        <f>(C15/C36)*100</f>
        <v>0</v>
      </c>
      <c r="D54" s="27">
        <f t="shared" ref="D54:AF54" si="12">(D15/D36)*100</f>
        <v>1.8911439114391144</v>
      </c>
      <c r="E54" s="27">
        <f t="shared" si="12"/>
        <v>3.2507739938080498</v>
      </c>
      <c r="F54" s="27">
        <f t="shared" si="12"/>
        <v>0</v>
      </c>
      <c r="G54" s="27">
        <f t="shared" si="12"/>
        <v>0</v>
      </c>
      <c r="H54" s="3">
        <f t="shared" si="12"/>
        <v>1.9720873786407769</v>
      </c>
      <c r="I54" s="20">
        <f t="shared" si="12"/>
        <v>0</v>
      </c>
      <c r="J54" s="27">
        <f t="shared" si="12"/>
        <v>0.22909507445589922</v>
      </c>
      <c r="K54" s="27">
        <f t="shared" si="12"/>
        <v>2.9888551165146908</v>
      </c>
      <c r="L54" s="27">
        <f t="shared" si="12"/>
        <v>0</v>
      </c>
      <c r="M54" s="27">
        <f t="shared" si="12"/>
        <v>0</v>
      </c>
      <c r="N54" s="3">
        <f t="shared" si="12"/>
        <v>1.3210368893320039</v>
      </c>
      <c r="O54" s="20">
        <f t="shared" si="12"/>
        <v>0</v>
      </c>
      <c r="P54" s="27">
        <f t="shared" si="12"/>
        <v>5.0384884534639607</v>
      </c>
      <c r="Q54" s="27">
        <f t="shared" si="12"/>
        <v>2.1334053470159331</v>
      </c>
      <c r="R54" s="27">
        <f t="shared" si="12"/>
        <v>0</v>
      </c>
      <c r="S54" s="27">
        <f t="shared" si="12"/>
        <v>0</v>
      </c>
      <c r="T54" s="3">
        <f t="shared" si="12"/>
        <v>2.1827000808407435</v>
      </c>
      <c r="U54" s="20">
        <f t="shared" si="12"/>
        <v>0</v>
      </c>
      <c r="V54" s="27">
        <f t="shared" si="12"/>
        <v>3.3280507131537238</v>
      </c>
      <c r="W54" s="27">
        <f t="shared" si="12"/>
        <v>3.6127575500987863</v>
      </c>
      <c r="X54" s="27">
        <f t="shared" si="12"/>
        <v>0</v>
      </c>
      <c r="Y54" s="27">
        <f t="shared" si="12"/>
        <v>0</v>
      </c>
      <c r="Z54" s="3">
        <f t="shared" si="12"/>
        <v>2.4091627172195893</v>
      </c>
      <c r="AA54" s="27">
        <f t="shared" si="12"/>
        <v>0</v>
      </c>
      <c r="AB54" s="27">
        <f t="shared" si="12"/>
        <v>1.4184397163120568</v>
      </c>
      <c r="AC54" s="27">
        <f t="shared" si="12"/>
        <v>3.7985611510791371</v>
      </c>
      <c r="AD54" s="27">
        <f t="shared" si="12"/>
        <v>0</v>
      </c>
      <c r="AE54" s="27">
        <f t="shared" si="12"/>
        <v>0</v>
      </c>
      <c r="AF54" s="3">
        <f t="shared" si="12"/>
        <v>1.8369050932368494</v>
      </c>
      <c r="AG54" s="36"/>
      <c r="AH54" s="36"/>
      <c r="AI54" s="36"/>
    </row>
    <row r="55" spans="1:35" s="1" customFormat="1" x14ac:dyDescent="0.3">
      <c r="A55" s="2"/>
      <c r="B55" s="12" t="s">
        <v>66</v>
      </c>
      <c r="C55" s="20">
        <f>(C16/C36)*100</f>
        <v>0.49059689288634506</v>
      </c>
      <c r="D55" s="27">
        <f t="shared" ref="D55:AF55" si="13">(D16/D36)*100</f>
        <v>9.2250922509225092E-2</v>
      </c>
      <c r="E55" s="27">
        <f t="shared" si="13"/>
        <v>3.8699690402476783E-2</v>
      </c>
      <c r="F55" s="27">
        <f t="shared" si="13"/>
        <v>0.31695721077654515</v>
      </c>
      <c r="G55" s="27">
        <f t="shared" si="13"/>
        <v>0.76190476190476186</v>
      </c>
      <c r="H55" s="3">
        <f t="shared" si="13"/>
        <v>9.1019417475728157E-2</v>
      </c>
      <c r="I55" s="20">
        <f t="shared" si="13"/>
        <v>0.68587105624142664</v>
      </c>
      <c r="J55" s="27">
        <f t="shared" si="13"/>
        <v>0.3436426116838488</v>
      </c>
      <c r="K55" s="27">
        <f t="shared" si="13"/>
        <v>0.303951367781155</v>
      </c>
      <c r="L55" s="27">
        <f t="shared" si="13"/>
        <v>0.78671328671328677</v>
      </c>
      <c r="M55" s="27">
        <f t="shared" si="13"/>
        <v>1.3579049466537343</v>
      </c>
      <c r="N55" s="3">
        <f t="shared" si="13"/>
        <v>0.27417746759720835</v>
      </c>
      <c r="O55" s="20">
        <f t="shared" si="13"/>
        <v>0.88105726872246704</v>
      </c>
      <c r="P55" s="27">
        <f t="shared" si="13"/>
        <v>0.27991602519244224</v>
      </c>
      <c r="Q55" s="27">
        <f t="shared" si="13"/>
        <v>0.24304617877396706</v>
      </c>
      <c r="R55" s="27">
        <f t="shared" si="13"/>
        <v>0.27870680044593088</v>
      </c>
      <c r="S55" s="27">
        <f t="shared" si="13"/>
        <v>0.39074241058010223</v>
      </c>
      <c r="T55" s="3">
        <f t="shared" si="13"/>
        <v>0.21557531662624629</v>
      </c>
      <c r="U55" s="20">
        <f t="shared" si="13"/>
        <v>0.93283582089552231</v>
      </c>
      <c r="V55" s="27">
        <f t="shared" si="13"/>
        <v>0.39619651347068147</v>
      </c>
      <c r="W55" s="27">
        <f t="shared" si="13"/>
        <v>8.4674005080440304E-2</v>
      </c>
      <c r="X55" s="27">
        <f t="shared" si="13"/>
        <v>0.54824561403508765</v>
      </c>
      <c r="Y55" s="27">
        <f t="shared" si="13"/>
        <v>0.40962621607782901</v>
      </c>
      <c r="Z55" s="3">
        <f t="shared" si="13"/>
        <v>0.35545023696682465</v>
      </c>
      <c r="AA55" s="27">
        <f t="shared" si="13"/>
        <v>0.70281124497991965</v>
      </c>
      <c r="AB55" s="27">
        <f t="shared" si="13"/>
        <v>0.14184397163120568</v>
      </c>
      <c r="AC55" s="27">
        <f t="shared" si="13"/>
        <v>0.20143884892086331</v>
      </c>
      <c r="AD55" s="27">
        <f t="shared" si="13"/>
        <v>0.25078369905956116</v>
      </c>
      <c r="AE55" s="27">
        <f t="shared" si="13"/>
        <v>0.54744525547445255</v>
      </c>
      <c r="AF55" s="3">
        <f t="shared" si="13"/>
        <v>0.33398274422488172</v>
      </c>
      <c r="AG55" s="36"/>
      <c r="AH55" s="36"/>
      <c r="AI55" s="36"/>
    </row>
    <row r="56" spans="1:35" s="1" customFormat="1" x14ac:dyDescent="0.3">
      <c r="A56" s="2"/>
      <c r="B56" s="12" t="s">
        <v>67</v>
      </c>
      <c r="C56" s="20">
        <f>(C17/C36)*100</f>
        <v>0</v>
      </c>
      <c r="D56" s="27">
        <f t="shared" ref="D56:AF56" si="14">(D17/D36)*100</f>
        <v>4.6125461254612546E-2</v>
      </c>
      <c r="E56" s="27">
        <f t="shared" si="14"/>
        <v>7.7399380804953566E-2</v>
      </c>
      <c r="F56" s="27">
        <f t="shared" si="14"/>
        <v>0</v>
      </c>
      <c r="G56" s="27">
        <f t="shared" si="14"/>
        <v>0</v>
      </c>
      <c r="H56" s="3">
        <f t="shared" si="14"/>
        <v>1.3046116504854368</v>
      </c>
      <c r="I56" s="20">
        <f t="shared" si="14"/>
        <v>0</v>
      </c>
      <c r="J56" s="27">
        <f t="shared" si="14"/>
        <v>0</v>
      </c>
      <c r="K56" s="27">
        <f t="shared" si="14"/>
        <v>0</v>
      </c>
      <c r="L56" s="27">
        <f t="shared" si="14"/>
        <v>0</v>
      </c>
      <c r="M56" s="27">
        <f t="shared" si="14"/>
        <v>0</v>
      </c>
      <c r="N56" s="3">
        <f t="shared" si="14"/>
        <v>1.0468594217347957</v>
      </c>
      <c r="O56" s="20">
        <f t="shared" si="14"/>
        <v>0</v>
      </c>
      <c r="P56" s="27">
        <f t="shared" si="14"/>
        <v>0.34989503149055284</v>
      </c>
      <c r="Q56" s="27">
        <f t="shared" si="14"/>
        <v>0.1890359168241966</v>
      </c>
      <c r="R56" s="27">
        <f t="shared" si="14"/>
        <v>0</v>
      </c>
      <c r="S56" s="27">
        <f t="shared" si="14"/>
        <v>0</v>
      </c>
      <c r="T56" s="3">
        <f t="shared" si="14"/>
        <v>1.4551333872271623</v>
      </c>
      <c r="U56" s="20">
        <f t="shared" si="14"/>
        <v>0</v>
      </c>
      <c r="V56" s="27">
        <f t="shared" si="14"/>
        <v>0.39619651347068147</v>
      </c>
      <c r="W56" s="27">
        <f t="shared" si="14"/>
        <v>0.22579734688117414</v>
      </c>
      <c r="X56" s="27">
        <f t="shared" si="14"/>
        <v>0</v>
      </c>
      <c r="Y56" s="27">
        <f t="shared" si="14"/>
        <v>0</v>
      </c>
      <c r="Z56" s="3">
        <f t="shared" si="14"/>
        <v>2.4091627172195893</v>
      </c>
      <c r="AA56" s="27">
        <f t="shared" si="14"/>
        <v>0</v>
      </c>
      <c r="AB56" s="27">
        <f t="shared" si="14"/>
        <v>4.7281323877068557E-2</v>
      </c>
      <c r="AC56" s="27">
        <f t="shared" si="14"/>
        <v>0.28776978417266186</v>
      </c>
      <c r="AD56" s="27">
        <f t="shared" si="14"/>
        <v>0</v>
      </c>
      <c r="AE56" s="27">
        <f t="shared" si="14"/>
        <v>0</v>
      </c>
      <c r="AF56" s="3">
        <f t="shared" si="14"/>
        <v>1.057612023378792</v>
      </c>
      <c r="AG56" s="36"/>
      <c r="AH56" s="36"/>
      <c r="AI56" s="36"/>
    </row>
    <row r="57" spans="1:35" s="1" customFormat="1" x14ac:dyDescent="0.3">
      <c r="A57" s="2"/>
      <c r="B57" s="12" t="s">
        <v>68</v>
      </c>
      <c r="C57" s="20">
        <f>(C18/C36)*100</f>
        <v>0</v>
      </c>
      <c r="D57" s="27">
        <f t="shared" ref="D57:AF57" si="15">(D18/D36)*100</f>
        <v>0</v>
      </c>
      <c r="E57" s="27">
        <f t="shared" si="15"/>
        <v>0</v>
      </c>
      <c r="F57" s="27">
        <f t="shared" si="15"/>
        <v>0.39619651347068147</v>
      </c>
      <c r="G57" s="27">
        <f t="shared" si="15"/>
        <v>9.5238095238095233E-2</v>
      </c>
      <c r="H57" s="3">
        <f t="shared" si="15"/>
        <v>6.0679611650485431E-2</v>
      </c>
      <c r="I57" s="20">
        <f t="shared" si="15"/>
        <v>0</v>
      </c>
      <c r="J57" s="27">
        <f t="shared" si="15"/>
        <v>0</v>
      </c>
      <c r="K57" s="27">
        <f t="shared" si="15"/>
        <v>0</v>
      </c>
      <c r="L57" s="27">
        <f t="shared" si="15"/>
        <v>0.17482517482517482</v>
      </c>
      <c r="M57" s="27">
        <f t="shared" si="15"/>
        <v>0</v>
      </c>
      <c r="N57" s="3">
        <f t="shared" si="15"/>
        <v>0</v>
      </c>
      <c r="O57" s="20">
        <f t="shared" si="15"/>
        <v>0</v>
      </c>
      <c r="P57" s="27">
        <f t="shared" si="15"/>
        <v>0</v>
      </c>
      <c r="Q57" s="27">
        <f t="shared" si="15"/>
        <v>0</v>
      </c>
      <c r="R57" s="27">
        <f t="shared" si="15"/>
        <v>0</v>
      </c>
      <c r="S57" s="27">
        <f t="shared" si="15"/>
        <v>0.15028554253080853</v>
      </c>
      <c r="T57" s="3">
        <f t="shared" si="15"/>
        <v>0</v>
      </c>
      <c r="U57" s="20">
        <f t="shared" si="15"/>
        <v>0</v>
      </c>
      <c r="V57" s="27">
        <f t="shared" si="15"/>
        <v>0</v>
      </c>
      <c r="W57" s="27">
        <f t="shared" si="15"/>
        <v>0</v>
      </c>
      <c r="X57" s="27">
        <f t="shared" si="15"/>
        <v>0.21929824561403508</v>
      </c>
      <c r="Y57" s="27">
        <f t="shared" si="15"/>
        <v>0.15360983102918588</v>
      </c>
      <c r="Z57" s="3">
        <f t="shared" si="15"/>
        <v>7.8988941548183256E-2</v>
      </c>
      <c r="AA57" s="27">
        <f t="shared" si="15"/>
        <v>0</v>
      </c>
      <c r="AB57" s="27">
        <f t="shared" si="15"/>
        <v>0</v>
      </c>
      <c r="AC57" s="27">
        <f t="shared" si="15"/>
        <v>0</v>
      </c>
      <c r="AD57" s="27">
        <f t="shared" si="15"/>
        <v>0</v>
      </c>
      <c r="AE57" s="27">
        <f t="shared" si="15"/>
        <v>9.1240875912408759E-2</v>
      </c>
      <c r="AF57" s="3">
        <f t="shared" si="15"/>
        <v>0</v>
      </c>
      <c r="AG57" s="36"/>
      <c r="AH57" s="36"/>
      <c r="AI57" s="36"/>
    </row>
    <row r="58" spans="1:35" s="1" customFormat="1" x14ac:dyDescent="0.3">
      <c r="A58" s="2"/>
      <c r="B58" s="12" t="s">
        <v>69</v>
      </c>
      <c r="C58" s="20">
        <f>(C19/C36)*100</f>
        <v>0</v>
      </c>
      <c r="D58" s="27">
        <f t="shared" ref="D58:AF58" si="16">(D19/D36)*100</f>
        <v>1.3837638376383763</v>
      </c>
      <c r="E58" s="27">
        <f t="shared" si="16"/>
        <v>0</v>
      </c>
      <c r="F58" s="27">
        <f t="shared" si="16"/>
        <v>0</v>
      </c>
      <c r="G58" s="27">
        <f t="shared" si="16"/>
        <v>0</v>
      </c>
      <c r="H58" s="3">
        <f t="shared" si="16"/>
        <v>0</v>
      </c>
      <c r="I58" s="20">
        <f t="shared" si="16"/>
        <v>0</v>
      </c>
      <c r="J58" s="27">
        <f t="shared" si="16"/>
        <v>0</v>
      </c>
      <c r="K58" s="27">
        <f t="shared" si="16"/>
        <v>0</v>
      </c>
      <c r="L58" s="27">
        <f t="shared" si="16"/>
        <v>0</v>
      </c>
      <c r="M58" s="27">
        <f t="shared" si="16"/>
        <v>0</v>
      </c>
      <c r="N58" s="3">
        <f t="shared" si="16"/>
        <v>0</v>
      </c>
      <c r="O58" s="20">
        <f t="shared" si="16"/>
        <v>0</v>
      </c>
      <c r="P58" s="27">
        <f t="shared" si="16"/>
        <v>0</v>
      </c>
      <c r="Q58" s="27">
        <f t="shared" si="16"/>
        <v>0</v>
      </c>
      <c r="R58" s="27">
        <f t="shared" si="16"/>
        <v>0</v>
      </c>
      <c r="S58" s="27">
        <f t="shared" si="16"/>
        <v>0</v>
      </c>
      <c r="T58" s="3">
        <f t="shared" si="16"/>
        <v>0</v>
      </c>
      <c r="U58" s="20">
        <f t="shared" si="16"/>
        <v>0</v>
      </c>
      <c r="V58" s="27">
        <f t="shared" si="16"/>
        <v>0</v>
      </c>
      <c r="W58" s="27">
        <f t="shared" si="16"/>
        <v>0</v>
      </c>
      <c r="X58" s="27">
        <f t="shared" si="16"/>
        <v>0</v>
      </c>
      <c r="Y58" s="27">
        <f t="shared" si="16"/>
        <v>0</v>
      </c>
      <c r="Z58" s="3">
        <f t="shared" si="16"/>
        <v>0</v>
      </c>
      <c r="AA58" s="27">
        <f t="shared" si="16"/>
        <v>0</v>
      </c>
      <c r="AB58" s="27">
        <f t="shared" si="16"/>
        <v>0</v>
      </c>
      <c r="AC58" s="27">
        <f t="shared" si="16"/>
        <v>0</v>
      </c>
      <c r="AD58" s="27">
        <f t="shared" si="16"/>
        <v>0</v>
      </c>
      <c r="AE58" s="27">
        <f t="shared" si="16"/>
        <v>0</v>
      </c>
      <c r="AF58" s="3">
        <f t="shared" si="16"/>
        <v>0</v>
      </c>
      <c r="AG58" s="36"/>
      <c r="AH58" s="36"/>
      <c r="AI58" s="36"/>
    </row>
    <row r="59" spans="1:35" s="1" customFormat="1" x14ac:dyDescent="0.3">
      <c r="A59" s="2"/>
      <c r="B59" s="12" t="s">
        <v>70</v>
      </c>
      <c r="C59" s="20">
        <f>(C20/C36)*100</f>
        <v>0</v>
      </c>
      <c r="D59" s="27">
        <f t="shared" ref="D59:AF59" si="17">(D20/D36)*100</f>
        <v>0</v>
      </c>
      <c r="E59" s="27">
        <f t="shared" si="17"/>
        <v>0</v>
      </c>
      <c r="F59" s="27">
        <f t="shared" si="17"/>
        <v>0.15847860538827258</v>
      </c>
      <c r="G59" s="27">
        <f t="shared" si="17"/>
        <v>0.33333333333333337</v>
      </c>
      <c r="H59" s="3">
        <f t="shared" si="17"/>
        <v>0.12135922330097086</v>
      </c>
      <c r="I59" s="20">
        <f t="shared" si="17"/>
        <v>0.1371742112482853</v>
      </c>
      <c r="J59" s="27">
        <f t="shared" si="17"/>
        <v>0</v>
      </c>
      <c r="K59" s="27">
        <f t="shared" si="17"/>
        <v>0.10131712259371835</v>
      </c>
      <c r="L59" s="27">
        <f t="shared" si="17"/>
        <v>0.26223776223776224</v>
      </c>
      <c r="M59" s="27">
        <f t="shared" si="17"/>
        <v>0.77594568380213391</v>
      </c>
      <c r="N59" s="3">
        <f t="shared" si="17"/>
        <v>9.970089730807577E-2</v>
      </c>
      <c r="O59" s="20">
        <f t="shared" si="17"/>
        <v>0</v>
      </c>
      <c r="P59" s="27">
        <f t="shared" si="17"/>
        <v>0</v>
      </c>
      <c r="Q59" s="27">
        <f t="shared" si="17"/>
        <v>0</v>
      </c>
      <c r="R59" s="27">
        <f t="shared" si="17"/>
        <v>0.2229654403567447</v>
      </c>
      <c r="S59" s="27">
        <f t="shared" si="17"/>
        <v>0.15028554253080853</v>
      </c>
      <c r="T59" s="3">
        <f t="shared" si="17"/>
        <v>0.18862840204796552</v>
      </c>
      <c r="U59" s="20">
        <f t="shared" si="17"/>
        <v>0</v>
      </c>
      <c r="V59" s="27">
        <f t="shared" si="17"/>
        <v>0</v>
      </c>
      <c r="W59" s="27">
        <f t="shared" si="17"/>
        <v>0</v>
      </c>
      <c r="X59" s="27">
        <f t="shared" si="17"/>
        <v>0.3289473684210526</v>
      </c>
      <c r="Y59" s="27">
        <f t="shared" si="17"/>
        <v>0.30721966205837176</v>
      </c>
      <c r="Z59" s="3">
        <f t="shared" si="17"/>
        <v>0.19747235387045811</v>
      </c>
      <c r="AA59" s="27">
        <f t="shared" si="17"/>
        <v>0.1004016064257028</v>
      </c>
      <c r="AB59" s="27">
        <f t="shared" si="17"/>
        <v>0</v>
      </c>
      <c r="AC59" s="27">
        <f t="shared" si="17"/>
        <v>5.755395683453237E-2</v>
      </c>
      <c r="AD59" s="27">
        <f t="shared" si="17"/>
        <v>6.269592476489029E-2</v>
      </c>
      <c r="AE59" s="27">
        <f t="shared" si="17"/>
        <v>0.45620437956204374</v>
      </c>
      <c r="AF59" s="3">
        <f t="shared" si="17"/>
        <v>0.11132758140829391</v>
      </c>
      <c r="AG59" s="36"/>
      <c r="AH59" s="36"/>
      <c r="AI59" s="36"/>
    </row>
    <row r="60" spans="1:35" s="1" customFormat="1" x14ac:dyDescent="0.3">
      <c r="A60" s="2"/>
      <c r="B60" s="12" t="s">
        <v>71</v>
      </c>
      <c r="C60" s="20">
        <f>(C21/C36)*100</f>
        <v>6.9501226492232213</v>
      </c>
      <c r="D60" s="27">
        <f t="shared" ref="D60:AF60" si="18">(D21/D36)*100</f>
        <v>3.9206642066420669</v>
      </c>
      <c r="E60" s="27">
        <f t="shared" si="18"/>
        <v>0</v>
      </c>
      <c r="F60" s="27">
        <f t="shared" si="18"/>
        <v>15.689381933438987</v>
      </c>
      <c r="G60" s="27">
        <f t="shared" si="18"/>
        <v>0.2857142857142857</v>
      </c>
      <c r="H60" s="3">
        <f t="shared" si="18"/>
        <v>0.18203883495145631</v>
      </c>
      <c r="I60" s="20">
        <f t="shared" si="18"/>
        <v>0.41152263374485598</v>
      </c>
      <c r="J60" s="27">
        <f t="shared" si="18"/>
        <v>2.6345933562428407</v>
      </c>
      <c r="K60" s="27">
        <f t="shared" si="18"/>
        <v>0</v>
      </c>
      <c r="L60" s="27">
        <f t="shared" si="18"/>
        <v>5.8566433566433567</v>
      </c>
      <c r="M60" s="27">
        <f t="shared" si="18"/>
        <v>9.6993210475266739E-2</v>
      </c>
      <c r="N60" s="3">
        <f t="shared" si="18"/>
        <v>0.14955134596211367</v>
      </c>
      <c r="O60" s="20">
        <f t="shared" si="18"/>
        <v>1.8355359765051396</v>
      </c>
      <c r="P60" s="27">
        <f t="shared" si="18"/>
        <v>4.6186144156752977</v>
      </c>
      <c r="Q60" s="27">
        <f t="shared" si="18"/>
        <v>0</v>
      </c>
      <c r="R60" s="27">
        <f t="shared" si="18"/>
        <v>10.758082497212932</v>
      </c>
      <c r="S60" s="27">
        <f t="shared" si="18"/>
        <v>0</v>
      </c>
      <c r="T60" s="3">
        <f t="shared" si="18"/>
        <v>0</v>
      </c>
      <c r="U60" s="20">
        <f t="shared" si="18"/>
        <v>6.996268656716417</v>
      </c>
      <c r="V60" s="27">
        <f t="shared" si="18"/>
        <v>11.331220285261489</v>
      </c>
      <c r="W60" s="27">
        <f t="shared" si="18"/>
        <v>0</v>
      </c>
      <c r="X60" s="27">
        <f t="shared" si="18"/>
        <v>20.723684210526315</v>
      </c>
      <c r="Y60" s="27">
        <f t="shared" si="18"/>
        <v>0</v>
      </c>
      <c r="Z60" s="3">
        <f t="shared" si="18"/>
        <v>0</v>
      </c>
      <c r="AA60" s="27">
        <f t="shared" si="18"/>
        <v>3.9156626506024099</v>
      </c>
      <c r="AB60" s="27">
        <f t="shared" si="18"/>
        <v>3.6406619385342784</v>
      </c>
      <c r="AC60" s="27">
        <f t="shared" si="18"/>
        <v>0</v>
      </c>
      <c r="AD60" s="27">
        <f t="shared" si="18"/>
        <v>10.219435736677115</v>
      </c>
      <c r="AE60" s="27">
        <f t="shared" si="18"/>
        <v>0</v>
      </c>
      <c r="AF60" s="3">
        <f t="shared" si="18"/>
        <v>0</v>
      </c>
      <c r="AG60" s="36"/>
      <c r="AH60" s="36"/>
      <c r="AI60" s="36"/>
    </row>
    <row r="61" spans="1:35" s="1" customFormat="1" x14ac:dyDescent="0.3">
      <c r="A61" s="2"/>
      <c r="B61" s="12" t="s">
        <v>72</v>
      </c>
      <c r="C61" s="20">
        <f>(C22/C36)*100</f>
        <v>0.32706459525756337</v>
      </c>
      <c r="D61" s="27">
        <f t="shared" ref="D61:AF61" si="19">(D22/D36)*100</f>
        <v>0.13837638376383762</v>
      </c>
      <c r="E61" s="27">
        <f t="shared" si="19"/>
        <v>0.46439628482972134</v>
      </c>
      <c r="F61" s="27">
        <f t="shared" si="19"/>
        <v>0.55467511885895404</v>
      </c>
      <c r="G61" s="27">
        <f t="shared" si="19"/>
        <v>0.5714285714285714</v>
      </c>
      <c r="H61" s="3">
        <f t="shared" si="19"/>
        <v>0.54611650485436891</v>
      </c>
      <c r="I61" s="20">
        <f t="shared" si="19"/>
        <v>0.2743484224965706</v>
      </c>
      <c r="J61" s="27">
        <f t="shared" si="19"/>
        <v>0.11454753722794961</v>
      </c>
      <c r="K61" s="27">
        <f t="shared" si="19"/>
        <v>0.81053698074974678</v>
      </c>
      <c r="L61" s="27">
        <f t="shared" si="19"/>
        <v>0.61188811188811187</v>
      </c>
      <c r="M61" s="27">
        <f t="shared" si="19"/>
        <v>0.77594568380213391</v>
      </c>
      <c r="N61" s="3">
        <f t="shared" si="19"/>
        <v>0.52342971086739787</v>
      </c>
      <c r="O61" s="20">
        <f t="shared" si="19"/>
        <v>0.29368575624082233</v>
      </c>
      <c r="P61" s="27">
        <f t="shared" si="19"/>
        <v>6.997900629811056E-2</v>
      </c>
      <c r="Q61" s="27">
        <f t="shared" si="19"/>
        <v>0.32406157169862276</v>
      </c>
      <c r="R61" s="27">
        <f t="shared" si="19"/>
        <v>0.2229654403567447</v>
      </c>
      <c r="S61" s="27">
        <f t="shared" si="19"/>
        <v>0.51097084460474895</v>
      </c>
      <c r="T61" s="3">
        <f t="shared" si="19"/>
        <v>0.67367286445701968</v>
      </c>
      <c r="U61" s="20">
        <f t="shared" si="19"/>
        <v>9.3283582089552231E-2</v>
      </c>
      <c r="V61" s="27">
        <f t="shared" si="19"/>
        <v>0.15847860538827258</v>
      </c>
      <c r="W61" s="27">
        <f t="shared" si="19"/>
        <v>0.2540220152413209</v>
      </c>
      <c r="X61" s="27">
        <f t="shared" si="19"/>
        <v>0.21929824561403508</v>
      </c>
      <c r="Y61" s="27">
        <f t="shared" si="19"/>
        <v>0.61443932411674351</v>
      </c>
      <c r="Z61" s="3">
        <f t="shared" si="19"/>
        <v>0.59241706161137442</v>
      </c>
      <c r="AA61" s="27">
        <f t="shared" si="19"/>
        <v>0.40160642570281119</v>
      </c>
      <c r="AB61" s="27">
        <f t="shared" si="19"/>
        <v>4.7281323877068557E-2</v>
      </c>
      <c r="AC61" s="27">
        <f t="shared" si="19"/>
        <v>0.51798561151079137</v>
      </c>
      <c r="AD61" s="27">
        <f t="shared" si="19"/>
        <v>0.68965517241379315</v>
      </c>
      <c r="AE61" s="27">
        <f t="shared" si="19"/>
        <v>0.72992700729927007</v>
      </c>
      <c r="AF61" s="3">
        <f t="shared" si="19"/>
        <v>0.16699137211244086</v>
      </c>
      <c r="AG61" s="36"/>
      <c r="AH61" s="36"/>
      <c r="AI61" s="36"/>
    </row>
    <row r="62" spans="1:35" s="1" customFormat="1" x14ac:dyDescent="0.3">
      <c r="A62" s="2"/>
      <c r="B62" s="12" t="s">
        <v>73</v>
      </c>
      <c r="C62" s="20">
        <f>(C23/C36)*100</f>
        <v>0.8994276369582993</v>
      </c>
      <c r="D62" s="27">
        <f t="shared" ref="D62:AF62" si="20">(D23/D36)*100</f>
        <v>0.83025830258302591</v>
      </c>
      <c r="E62" s="27">
        <f t="shared" si="20"/>
        <v>0.54179566563467496</v>
      </c>
      <c r="F62" s="27">
        <f t="shared" si="20"/>
        <v>0.39619651347068147</v>
      </c>
      <c r="G62" s="27">
        <f t="shared" si="20"/>
        <v>1</v>
      </c>
      <c r="H62" s="3">
        <f t="shared" si="20"/>
        <v>0.48543689320388345</v>
      </c>
      <c r="I62" s="20">
        <f t="shared" si="20"/>
        <v>0.96021947873799729</v>
      </c>
      <c r="J62" s="27">
        <f t="shared" si="20"/>
        <v>0.22909507445589922</v>
      </c>
      <c r="K62" s="27">
        <f t="shared" si="20"/>
        <v>0.50658561296859173</v>
      </c>
      <c r="L62" s="27">
        <f t="shared" si="20"/>
        <v>0.17482517482517482</v>
      </c>
      <c r="M62" s="27">
        <f t="shared" si="20"/>
        <v>1.9398642095053349</v>
      </c>
      <c r="N62" s="3">
        <f t="shared" si="20"/>
        <v>0.19940179461615154</v>
      </c>
      <c r="O62" s="20">
        <f t="shared" si="20"/>
        <v>1.1747430249632893</v>
      </c>
      <c r="P62" s="27">
        <f t="shared" si="20"/>
        <v>0.2099370188943317</v>
      </c>
      <c r="Q62" s="27">
        <f t="shared" si="20"/>
        <v>0.35106670267350798</v>
      </c>
      <c r="R62" s="27">
        <f t="shared" si="20"/>
        <v>0.16722408026755853</v>
      </c>
      <c r="S62" s="27">
        <f t="shared" si="20"/>
        <v>0.54102795311091079</v>
      </c>
      <c r="T62" s="3">
        <f t="shared" si="20"/>
        <v>0.21557531662624629</v>
      </c>
      <c r="U62" s="20">
        <f t="shared" si="20"/>
        <v>1.6791044776119404</v>
      </c>
      <c r="V62" s="27">
        <f t="shared" si="20"/>
        <v>0</v>
      </c>
      <c r="W62" s="27">
        <f t="shared" si="20"/>
        <v>0.5362686988427886</v>
      </c>
      <c r="X62" s="27">
        <f t="shared" si="20"/>
        <v>0</v>
      </c>
      <c r="Y62" s="27">
        <f t="shared" si="20"/>
        <v>1.1264720942140296</v>
      </c>
      <c r="Z62" s="3">
        <f t="shared" si="20"/>
        <v>0.15797788309636651</v>
      </c>
      <c r="AA62" s="27">
        <f t="shared" si="20"/>
        <v>1.6064257028112447</v>
      </c>
      <c r="AB62" s="27">
        <f t="shared" si="20"/>
        <v>0.18912529550827423</v>
      </c>
      <c r="AC62" s="27">
        <f t="shared" si="20"/>
        <v>0.51798561151079137</v>
      </c>
      <c r="AD62" s="27">
        <f t="shared" si="20"/>
        <v>0.43887147335423199</v>
      </c>
      <c r="AE62" s="27">
        <f t="shared" si="20"/>
        <v>1.6423357664233578</v>
      </c>
      <c r="AF62" s="3">
        <f t="shared" si="20"/>
        <v>0.91845254661842468</v>
      </c>
      <c r="AG62" s="36"/>
      <c r="AH62" s="36"/>
      <c r="AI62" s="36"/>
    </row>
    <row r="63" spans="1:35" s="1" customFormat="1" x14ac:dyDescent="0.3">
      <c r="A63" s="2"/>
      <c r="B63" s="12" t="s">
        <v>74</v>
      </c>
      <c r="C63" s="20">
        <f>(C24/C36)*100</f>
        <v>8.5854456255110385</v>
      </c>
      <c r="D63" s="27">
        <f t="shared" ref="D63:AF63" si="21">(D24/D36)*100</f>
        <v>10.193726937269371</v>
      </c>
      <c r="E63" s="27">
        <f t="shared" si="21"/>
        <v>15.015479876160992</v>
      </c>
      <c r="F63" s="27">
        <f t="shared" si="21"/>
        <v>11.568938193343898</v>
      </c>
      <c r="G63" s="27">
        <f t="shared" si="21"/>
        <v>8.5714285714285712</v>
      </c>
      <c r="H63" s="3">
        <f t="shared" si="21"/>
        <v>13.713592233009708</v>
      </c>
      <c r="I63" s="20">
        <f t="shared" si="21"/>
        <v>8.2304526748971192</v>
      </c>
      <c r="J63" s="27">
        <f t="shared" si="21"/>
        <v>2.86368843069874</v>
      </c>
      <c r="K63" s="27">
        <f t="shared" si="21"/>
        <v>14.437689969604865</v>
      </c>
      <c r="L63" s="27">
        <f t="shared" si="21"/>
        <v>6.5559440559440558</v>
      </c>
      <c r="M63" s="27">
        <f t="shared" si="21"/>
        <v>19.980601357904948</v>
      </c>
      <c r="N63" s="3">
        <f t="shared" si="21"/>
        <v>6.7048853439680967</v>
      </c>
      <c r="O63" s="20">
        <f t="shared" si="21"/>
        <v>8.737151248164464</v>
      </c>
      <c r="P63" s="27">
        <f t="shared" si="21"/>
        <v>17.844646606018195</v>
      </c>
      <c r="Q63" s="27">
        <f t="shared" si="21"/>
        <v>14.501755333513366</v>
      </c>
      <c r="R63" s="27">
        <f t="shared" si="21"/>
        <v>6.7447045707915283</v>
      </c>
      <c r="S63" s="27">
        <f t="shared" si="21"/>
        <v>9.0171325518485119</v>
      </c>
      <c r="T63" s="3">
        <f t="shared" si="21"/>
        <v>11.856642414443547</v>
      </c>
      <c r="U63" s="20">
        <f t="shared" si="21"/>
        <v>9.7947761194029859</v>
      </c>
      <c r="V63" s="27">
        <f t="shared" si="21"/>
        <v>10.063391442155309</v>
      </c>
      <c r="W63" s="27">
        <f t="shared" si="21"/>
        <v>16.229184307084392</v>
      </c>
      <c r="X63" s="27">
        <f t="shared" si="21"/>
        <v>9.7587719298245617</v>
      </c>
      <c r="Y63" s="27">
        <f t="shared" si="21"/>
        <v>9.7286226318484381</v>
      </c>
      <c r="Z63" s="3">
        <f t="shared" si="21"/>
        <v>17.259083728278039</v>
      </c>
      <c r="AA63" s="27">
        <f t="shared" si="21"/>
        <v>9.738955823293173</v>
      </c>
      <c r="AB63" s="27">
        <f t="shared" si="21"/>
        <v>10.969267139479905</v>
      </c>
      <c r="AC63" s="27">
        <f t="shared" si="21"/>
        <v>18.244604316546763</v>
      </c>
      <c r="AD63" s="27">
        <f t="shared" si="21"/>
        <v>9.7805642633228835</v>
      </c>
      <c r="AE63" s="27">
        <f t="shared" si="21"/>
        <v>14.233576642335766</v>
      </c>
      <c r="AF63" s="3">
        <f t="shared" si="21"/>
        <v>15.446701920400779</v>
      </c>
      <c r="AG63" s="36"/>
      <c r="AH63" s="36"/>
      <c r="AI63" s="36"/>
    </row>
    <row r="64" spans="1:35" s="1" customFormat="1" x14ac:dyDescent="0.3">
      <c r="A64" s="2"/>
      <c r="B64" s="12" t="s">
        <v>75</v>
      </c>
      <c r="C64" s="20">
        <f>(C25/C36)*100</f>
        <v>6.2959934587080948</v>
      </c>
      <c r="D64" s="27">
        <f t="shared" ref="D64:AF64" si="22">(D25/D36)*100</f>
        <v>29.658671586715869</v>
      </c>
      <c r="E64" s="27">
        <f t="shared" si="22"/>
        <v>7.7399380804953566E-2</v>
      </c>
      <c r="F64" s="27">
        <f t="shared" si="22"/>
        <v>0.31695721077654515</v>
      </c>
      <c r="G64" s="27">
        <f t="shared" si="22"/>
        <v>0</v>
      </c>
      <c r="H64" s="3">
        <f t="shared" si="22"/>
        <v>9.1019417475728157E-2</v>
      </c>
      <c r="I64" s="20">
        <f t="shared" si="22"/>
        <v>4.1152263374485596</v>
      </c>
      <c r="J64" s="27">
        <f t="shared" si="22"/>
        <v>21.076746849942726</v>
      </c>
      <c r="K64" s="27">
        <f t="shared" si="22"/>
        <v>0.2026342451874367</v>
      </c>
      <c r="L64" s="27">
        <f t="shared" si="22"/>
        <v>0.26223776223776224</v>
      </c>
      <c r="M64" s="27">
        <f t="shared" si="22"/>
        <v>0</v>
      </c>
      <c r="N64" s="3">
        <f t="shared" si="22"/>
        <v>2.4925224327018942E-2</v>
      </c>
      <c r="O64" s="20">
        <f t="shared" si="22"/>
        <v>3.5242290748898681</v>
      </c>
      <c r="P64" s="27">
        <f t="shared" si="22"/>
        <v>1.3296011196641007</v>
      </c>
      <c r="Q64" s="27">
        <f t="shared" si="22"/>
        <v>2.7005130974885227E-2</v>
      </c>
      <c r="R64" s="27">
        <f t="shared" si="22"/>
        <v>0.16722408026755853</v>
      </c>
      <c r="S64" s="27">
        <f t="shared" si="22"/>
        <v>0</v>
      </c>
      <c r="T64" s="3">
        <f t="shared" si="22"/>
        <v>0</v>
      </c>
      <c r="U64" s="20">
        <f t="shared" si="22"/>
        <v>3.1716417910447761</v>
      </c>
      <c r="V64" s="27">
        <f t="shared" si="22"/>
        <v>24.009508716323296</v>
      </c>
      <c r="W64" s="27">
        <f t="shared" si="22"/>
        <v>0.14112334180073383</v>
      </c>
      <c r="X64" s="27">
        <f t="shared" si="22"/>
        <v>0.10964912280701754</v>
      </c>
      <c r="Y64" s="27">
        <f t="shared" si="22"/>
        <v>0</v>
      </c>
      <c r="Z64" s="3">
        <f t="shared" si="22"/>
        <v>0.15797788309636651</v>
      </c>
      <c r="AA64" s="27">
        <f t="shared" si="22"/>
        <v>3.4136546184738958</v>
      </c>
      <c r="AB64" s="27">
        <f t="shared" si="22"/>
        <v>23.309692671394799</v>
      </c>
      <c r="AC64" s="27">
        <f t="shared" si="22"/>
        <v>0</v>
      </c>
      <c r="AD64" s="27">
        <f t="shared" si="22"/>
        <v>1.4420062695924765</v>
      </c>
      <c r="AE64" s="27">
        <f t="shared" si="22"/>
        <v>0</v>
      </c>
      <c r="AF64" s="3">
        <f t="shared" si="22"/>
        <v>0</v>
      </c>
      <c r="AG64" s="36"/>
      <c r="AH64" s="36"/>
      <c r="AI64" s="36"/>
    </row>
    <row r="65" spans="1:35" s="1" customFormat="1" x14ac:dyDescent="0.3">
      <c r="A65" s="2"/>
      <c r="B65" s="12" t="s">
        <v>76</v>
      </c>
      <c r="C65" s="20">
        <f>(C26/C36)*100</f>
        <v>0</v>
      </c>
      <c r="D65" s="27">
        <f t="shared" ref="D65:AF65" si="23">(D26/D36)*100</f>
        <v>0</v>
      </c>
      <c r="E65" s="27">
        <f t="shared" si="23"/>
        <v>0.15479876160990713</v>
      </c>
      <c r="F65" s="27">
        <f t="shared" si="23"/>
        <v>7.9239302694136288E-2</v>
      </c>
      <c r="G65" s="27">
        <f t="shared" si="23"/>
        <v>0.14285714285714285</v>
      </c>
      <c r="H65" s="3">
        <f t="shared" si="23"/>
        <v>3.0339805825242715E-2</v>
      </c>
      <c r="I65" s="20">
        <f t="shared" si="23"/>
        <v>0</v>
      </c>
      <c r="J65" s="27">
        <f t="shared" si="23"/>
        <v>0</v>
      </c>
      <c r="K65" s="27">
        <f t="shared" si="23"/>
        <v>0</v>
      </c>
      <c r="L65" s="27">
        <f t="shared" si="23"/>
        <v>0.17482517482517482</v>
      </c>
      <c r="M65" s="27">
        <f t="shared" si="23"/>
        <v>0.19398642095053348</v>
      </c>
      <c r="N65" s="3">
        <f t="shared" si="23"/>
        <v>2.4925224327018942E-2</v>
      </c>
      <c r="O65" s="20">
        <f t="shared" si="23"/>
        <v>0</v>
      </c>
      <c r="P65" s="27">
        <f t="shared" si="23"/>
        <v>0</v>
      </c>
      <c r="Q65" s="27">
        <f t="shared" si="23"/>
        <v>0</v>
      </c>
      <c r="R65" s="27">
        <f t="shared" si="23"/>
        <v>5.5741360089186176E-2</v>
      </c>
      <c r="S65" s="27">
        <f t="shared" si="23"/>
        <v>0.12022843402464682</v>
      </c>
      <c r="T65" s="3">
        <f t="shared" si="23"/>
        <v>1.0509296685529508</v>
      </c>
      <c r="U65" s="20">
        <f t="shared" si="23"/>
        <v>0</v>
      </c>
      <c r="V65" s="27">
        <f t="shared" si="23"/>
        <v>0</v>
      </c>
      <c r="W65" s="27">
        <f t="shared" si="23"/>
        <v>0</v>
      </c>
      <c r="X65" s="27">
        <f t="shared" si="23"/>
        <v>0</v>
      </c>
      <c r="Y65" s="27">
        <f t="shared" si="23"/>
        <v>0.15360983102918588</v>
      </c>
      <c r="Z65" s="3">
        <f t="shared" si="23"/>
        <v>7.8988941548183256E-2</v>
      </c>
      <c r="AA65" s="27">
        <f t="shared" si="23"/>
        <v>0</v>
      </c>
      <c r="AB65" s="27">
        <f t="shared" si="23"/>
        <v>0</v>
      </c>
      <c r="AC65" s="27">
        <f t="shared" si="23"/>
        <v>0</v>
      </c>
      <c r="AD65" s="27">
        <f t="shared" si="23"/>
        <v>6.269592476489029E-2</v>
      </c>
      <c r="AE65" s="27">
        <f t="shared" si="23"/>
        <v>0.13686131386861314</v>
      </c>
      <c r="AF65" s="3">
        <f t="shared" si="23"/>
        <v>1.0854439187308655</v>
      </c>
      <c r="AG65" s="36"/>
      <c r="AH65" s="36"/>
      <c r="AI65" s="36"/>
    </row>
    <row r="66" spans="1:35" s="1" customFormat="1" x14ac:dyDescent="0.3">
      <c r="A66" s="2"/>
      <c r="B66" s="12" t="s">
        <v>77</v>
      </c>
      <c r="C66" s="20">
        <f>(C27/C36)*100</f>
        <v>0</v>
      </c>
      <c r="D66" s="27">
        <f t="shared" ref="D66:AF66" si="24">(D27/D36)*100</f>
        <v>0</v>
      </c>
      <c r="E66" s="27">
        <f t="shared" si="24"/>
        <v>0</v>
      </c>
      <c r="F66" s="27">
        <f t="shared" si="24"/>
        <v>0</v>
      </c>
      <c r="G66" s="27">
        <f t="shared" si="24"/>
        <v>0.80952380952380942</v>
      </c>
      <c r="H66" s="3">
        <f t="shared" si="24"/>
        <v>0</v>
      </c>
      <c r="I66" s="20">
        <f t="shared" si="24"/>
        <v>0</v>
      </c>
      <c r="J66" s="27">
        <f t="shared" si="24"/>
        <v>0</v>
      </c>
      <c r="K66" s="27">
        <f t="shared" si="24"/>
        <v>0</v>
      </c>
      <c r="L66" s="27">
        <f t="shared" si="24"/>
        <v>0</v>
      </c>
      <c r="M66" s="27">
        <f t="shared" si="24"/>
        <v>0</v>
      </c>
      <c r="N66" s="3">
        <f t="shared" si="24"/>
        <v>0</v>
      </c>
      <c r="O66" s="20">
        <f t="shared" si="24"/>
        <v>0</v>
      </c>
      <c r="P66" s="27">
        <f t="shared" si="24"/>
        <v>0</v>
      </c>
      <c r="Q66" s="27">
        <f t="shared" si="24"/>
        <v>0</v>
      </c>
      <c r="R66" s="27">
        <f t="shared" si="24"/>
        <v>0</v>
      </c>
      <c r="S66" s="27">
        <f t="shared" si="24"/>
        <v>2.7351968740607151</v>
      </c>
      <c r="T66" s="3">
        <f t="shared" si="24"/>
        <v>0</v>
      </c>
      <c r="U66" s="20">
        <f t="shared" si="24"/>
        <v>0</v>
      </c>
      <c r="V66" s="27">
        <f t="shared" si="24"/>
        <v>0</v>
      </c>
      <c r="W66" s="27">
        <f t="shared" si="24"/>
        <v>0</v>
      </c>
      <c r="X66" s="27">
        <f t="shared" si="24"/>
        <v>0</v>
      </c>
      <c r="Y66" s="27">
        <f t="shared" si="24"/>
        <v>9.216589861751153</v>
      </c>
      <c r="Z66" s="3">
        <f t="shared" si="24"/>
        <v>0</v>
      </c>
      <c r="AA66" s="27">
        <f t="shared" si="24"/>
        <v>0</v>
      </c>
      <c r="AB66" s="27">
        <f t="shared" si="24"/>
        <v>0</v>
      </c>
      <c r="AC66" s="27">
        <f t="shared" si="24"/>
        <v>0</v>
      </c>
      <c r="AD66" s="27">
        <f t="shared" si="24"/>
        <v>0</v>
      </c>
      <c r="AE66" s="27">
        <f t="shared" si="24"/>
        <v>3.2846715328467155</v>
      </c>
      <c r="AF66" s="3">
        <f t="shared" si="24"/>
        <v>0</v>
      </c>
      <c r="AG66" s="36"/>
      <c r="AH66" s="36"/>
      <c r="AI66" s="36"/>
    </row>
    <row r="67" spans="1:35" s="1" customFormat="1" x14ac:dyDescent="0.3">
      <c r="A67" s="2"/>
      <c r="B67" s="12" t="s">
        <v>80</v>
      </c>
      <c r="C67" s="20">
        <f>(C28/C36)*100</f>
        <v>0.16353229762878169</v>
      </c>
      <c r="D67" s="27">
        <f t="shared" ref="D67:AF67" si="25">(D28/D36)*100</f>
        <v>0.96863468634686356</v>
      </c>
      <c r="E67" s="27">
        <f t="shared" si="25"/>
        <v>0.30959752321981426</v>
      </c>
      <c r="F67" s="27">
        <f t="shared" si="25"/>
        <v>0.87163232963549919</v>
      </c>
      <c r="G67" s="27">
        <f t="shared" si="25"/>
        <v>1.6666666666666667</v>
      </c>
      <c r="H67" s="3">
        <f t="shared" si="25"/>
        <v>0.24271844660194172</v>
      </c>
      <c r="I67" s="20">
        <f t="shared" si="25"/>
        <v>0.2743484224965706</v>
      </c>
      <c r="J67" s="27">
        <f t="shared" si="25"/>
        <v>0.80183276059564712</v>
      </c>
      <c r="K67" s="27">
        <f t="shared" si="25"/>
        <v>0.303951367781155</v>
      </c>
      <c r="L67" s="27">
        <f t="shared" si="25"/>
        <v>0.96153846153846156</v>
      </c>
      <c r="M67" s="27">
        <f t="shared" si="25"/>
        <v>4.3646944713870033</v>
      </c>
      <c r="N67" s="3">
        <f t="shared" si="25"/>
        <v>0.39880358923230308</v>
      </c>
      <c r="O67" s="20">
        <f t="shared" si="25"/>
        <v>0.14684287812041116</v>
      </c>
      <c r="P67" s="27">
        <f t="shared" si="25"/>
        <v>0.69979006298110569</v>
      </c>
      <c r="Q67" s="27">
        <f t="shared" si="25"/>
        <v>0.21604104779908181</v>
      </c>
      <c r="R67" s="27">
        <f t="shared" si="25"/>
        <v>0.83612040133779264</v>
      </c>
      <c r="S67" s="27">
        <f t="shared" si="25"/>
        <v>0.84159903817252779</v>
      </c>
      <c r="T67" s="3">
        <f t="shared" si="25"/>
        <v>0.51199137698733499</v>
      </c>
      <c r="U67" s="20">
        <f t="shared" si="25"/>
        <v>9.3283582089552231E-2</v>
      </c>
      <c r="V67" s="27">
        <f t="shared" si="25"/>
        <v>1.1885895404120443</v>
      </c>
      <c r="W67" s="27">
        <f t="shared" si="25"/>
        <v>0.28224668360146765</v>
      </c>
      <c r="X67" s="27">
        <f t="shared" si="25"/>
        <v>1.6447368421052631</v>
      </c>
      <c r="Y67" s="27">
        <f t="shared" si="25"/>
        <v>1.4848950332821302</v>
      </c>
      <c r="Z67" s="3">
        <f t="shared" si="25"/>
        <v>0.35545023696682465</v>
      </c>
      <c r="AA67" s="27">
        <f t="shared" si="25"/>
        <v>0</v>
      </c>
      <c r="AB67" s="27">
        <f t="shared" si="25"/>
        <v>0.85106382978723405</v>
      </c>
      <c r="AC67" s="27">
        <f t="shared" si="25"/>
        <v>0.17266187050359713</v>
      </c>
      <c r="AD67" s="27">
        <f t="shared" si="25"/>
        <v>0.75235109717868343</v>
      </c>
      <c r="AE67" s="27">
        <f t="shared" si="25"/>
        <v>2.2354014598540148</v>
      </c>
      <c r="AF67" s="3">
        <f t="shared" si="25"/>
        <v>0.61230169774561649</v>
      </c>
      <c r="AG67" s="36"/>
      <c r="AH67" s="36"/>
      <c r="AI67" s="36"/>
    </row>
    <row r="68" spans="1:35" s="1" customFormat="1" x14ac:dyDescent="0.3">
      <c r="A68" s="2"/>
      <c r="B68" s="12" t="s">
        <v>81</v>
      </c>
      <c r="C68" s="20">
        <f>(C29/C36)*100</f>
        <v>0.16353229762878169</v>
      </c>
      <c r="D68" s="27">
        <f t="shared" ref="D68:AF68" si="26">(D29/D36)*100</f>
        <v>0.73800738007380073</v>
      </c>
      <c r="E68" s="27">
        <f t="shared" si="26"/>
        <v>3.8699690402476783E-2</v>
      </c>
      <c r="F68" s="27">
        <f t="shared" si="26"/>
        <v>0.15847860538827258</v>
      </c>
      <c r="G68" s="27">
        <f t="shared" si="26"/>
        <v>1.7142857142857144</v>
      </c>
      <c r="H68" s="3">
        <f t="shared" si="26"/>
        <v>1.7293689320388348</v>
      </c>
      <c r="I68" s="20">
        <f t="shared" si="26"/>
        <v>0.41152263374485598</v>
      </c>
      <c r="J68" s="27">
        <f t="shared" si="26"/>
        <v>0.57273768613974796</v>
      </c>
      <c r="K68" s="27">
        <f t="shared" si="26"/>
        <v>0.2026342451874367</v>
      </c>
      <c r="L68" s="27">
        <f t="shared" si="26"/>
        <v>0</v>
      </c>
      <c r="M68" s="27">
        <f t="shared" si="26"/>
        <v>2.5218234723569348</v>
      </c>
      <c r="N68" s="3">
        <f t="shared" si="26"/>
        <v>0.49850448654037888</v>
      </c>
      <c r="O68" s="20">
        <f t="shared" si="26"/>
        <v>0.73421439060205573</v>
      </c>
      <c r="P68" s="27">
        <f t="shared" si="26"/>
        <v>1.1896431070678797</v>
      </c>
      <c r="Q68" s="27">
        <f t="shared" si="26"/>
        <v>0.40507696462327841</v>
      </c>
      <c r="R68" s="27">
        <f t="shared" si="26"/>
        <v>5.5741360089186176E-2</v>
      </c>
      <c r="S68" s="27">
        <f t="shared" si="26"/>
        <v>1.0219416892094979</v>
      </c>
      <c r="T68" s="3">
        <f t="shared" si="26"/>
        <v>0.40420371867421184</v>
      </c>
      <c r="U68" s="20">
        <f t="shared" si="26"/>
        <v>0.27985074626865669</v>
      </c>
      <c r="V68" s="27">
        <f t="shared" si="26"/>
        <v>1.1093502377179081</v>
      </c>
      <c r="W68" s="27">
        <f t="shared" si="26"/>
        <v>8.4674005080440304E-2</v>
      </c>
      <c r="X68" s="27">
        <f t="shared" si="26"/>
        <v>0</v>
      </c>
      <c r="Y68" s="27">
        <f t="shared" si="26"/>
        <v>1.7409114183307732</v>
      </c>
      <c r="Z68" s="3">
        <f t="shared" si="26"/>
        <v>0.94786729857819907</v>
      </c>
      <c r="AA68" s="27">
        <f t="shared" si="26"/>
        <v>0.40160642570281119</v>
      </c>
      <c r="AB68" s="27">
        <f t="shared" si="26"/>
        <v>0.56737588652482274</v>
      </c>
      <c r="AC68" s="27">
        <f t="shared" si="26"/>
        <v>0.20143884892086331</v>
      </c>
      <c r="AD68" s="27">
        <f t="shared" si="26"/>
        <v>0</v>
      </c>
      <c r="AE68" s="27">
        <f t="shared" si="26"/>
        <v>1.824817518248175</v>
      </c>
      <c r="AF68" s="3">
        <f t="shared" si="26"/>
        <v>0.19482326746451434</v>
      </c>
      <c r="AG68" s="36"/>
      <c r="AH68" s="36"/>
      <c r="AI68" s="36"/>
    </row>
    <row r="69" spans="1:35" s="1" customFormat="1" x14ac:dyDescent="0.3">
      <c r="A69" s="2"/>
      <c r="B69" s="12" t="s">
        <v>82</v>
      </c>
      <c r="C69" s="20">
        <f>(C30/C36)*100</f>
        <v>0.49059689288634506</v>
      </c>
      <c r="D69" s="27">
        <f t="shared" ref="D69:AF69" si="27">(D30/D36)*100</f>
        <v>0.18450184501845018</v>
      </c>
      <c r="E69" s="27">
        <f t="shared" si="27"/>
        <v>0.54179566563467496</v>
      </c>
      <c r="F69" s="27">
        <f t="shared" si="27"/>
        <v>0</v>
      </c>
      <c r="G69" s="27">
        <f t="shared" si="27"/>
        <v>0.80952380952380942</v>
      </c>
      <c r="H69" s="3">
        <f t="shared" si="27"/>
        <v>0.57645631067961167</v>
      </c>
      <c r="I69" s="20">
        <f t="shared" si="27"/>
        <v>0.41152263374485598</v>
      </c>
      <c r="J69" s="27">
        <f t="shared" si="27"/>
        <v>0.11454753722794961</v>
      </c>
      <c r="K69" s="27">
        <f t="shared" si="27"/>
        <v>0.55724417426545081</v>
      </c>
      <c r="L69" s="27">
        <f t="shared" si="27"/>
        <v>0</v>
      </c>
      <c r="M69" s="27">
        <f t="shared" si="27"/>
        <v>1.5518913676042678</v>
      </c>
      <c r="N69" s="3">
        <f t="shared" si="27"/>
        <v>0.24925224327018944</v>
      </c>
      <c r="O69" s="20">
        <f t="shared" si="27"/>
        <v>0.36710719530102787</v>
      </c>
      <c r="P69" s="27">
        <f t="shared" si="27"/>
        <v>0.27991602519244224</v>
      </c>
      <c r="Q69" s="27">
        <f t="shared" si="27"/>
        <v>0.83715906022144204</v>
      </c>
      <c r="R69" s="27">
        <f t="shared" si="27"/>
        <v>0</v>
      </c>
      <c r="S69" s="27">
        <f t="shared" si="27"/>
        <v>0.33062819356777878</v>
      </c>
      <c r="T69" s="3">
        <f t="shared" si="27"/>
        <v>0.2694691457828079</v>
      </c>
      <c r="U69" s="20">
        <f t="shared" si="27"/>
        <v>0.37313432835820892</v>
      </c>
      <c r="V69" s="27">
        <f t="shared" si="27"/>
        <v>0.23771790808240889</v>
      </c>
      <c r="W69" s="27">
        <f t="shared" si="27"/>
        <v>0.81851538244425637</v>
      </c>
      <c r="X69" s="27">
        <f t="shared" si="27"/>
        <v>0</v>
      </c>
      <c r="Y69" s="27">
        <f t="shared" si="27"/>
        <v>0.66564260112647211</v>
      </c>
      <c r="Z69" s="3">
        <f t="shared" si="27"/>
        <v>0.55292259083728279</v>
      </c>
      <c r="AA69" s="27">
        <f t="shared" si="27"/>
        <v>0.40160642570281119</v>
      </c>
      <c r="AB69" s="27">
        <f t="shared" si="27"/>
        <v>0.18912529550827423</v>
      </c>
      <c r="AC69" s="27">
        <f t="shared" si="27"/>
        <v>0.77697841726618699</v>
      </c>
      <c r="AD69" s="27">
        <f t="shared" si="27"/>
        <v>0.12539184952978058</v>
      </c>
      <c r="AE69" s="27">
        <f t="shared" si="27"/>
        <v>0.63868613138686137</v>
      </c>
      <c r="AF69" s="3">
        <f t="shared" si="27"/>
        <v>0.44531032563317563</v>
      </c>
      <c r="AG69" s="36"/>
      <c r="AH69" s="36"/>
      <c r="AI69" s="36"/>
    </row>
    <row r="70" spans="1:35" s="1" customFormat="1" x14ac:dyDescent="0.3">
      <c r="A70" s="2"/>
      <c r="B70" s="12" t="s">
        <v>83</v>
      </c>
      <c r="C70" s="20">
        <f>(C31/C36)*100</f>
        <v>0</v>
      </c>
      <c r="D70" s="27">
        <f t="shared" ref="D70:AF70" si="28">(D31/D36)*100</f>
        <v>0</v>
      </c>
      <c r="E70" s="27">
        <f t="shared" si="28"/>
        <v>0.23219814241486067</v>
      </c>
      <c r="F70" s="27">
        <f t="shared" si="28"/>
        <v>0</v>
      </c>
      <c r="G70" s="27">
        <f t="shared" si="28"/>
        <v>0.19047619047619047</v>
      </c>
      <c r="H70" s="3">
        <f t="shared" si="28"/>
        <v>0.27305825242718446</v>
      </c>
      <c r="I70" s="20">
        <f t="shared" si="28"/>
        <v>0</v>
      </c>
      <c r="J70" s="27">
        <f t="shared" si="28"/>
        <v>0</v>
      </c>
      <c r="K70" s="27">
        <f t="shared" si="28"/>
        <v>0</v>
      </c>
      <c r="L70" s="27">
        <f t="shared" si="28"/>
        <v>0</v>
      </c>
      <c r="M70" s="27">
        <f t="shared" si="28"/>
        <v>0.38797284190106696</v>
      </c>
      <c r="N70" s="3">
        <f t="shared" si="28"/>
        <v>0</v>
      </c>
      <c r="O70" s="20">
        <f t="shared" si="28"/>
        <v>0</v>
      </c>
      <c r="P70" s="27">
        <f t="shared" si="28"/>
        <v>0.27991602519244224</v>
      </c>
      <c r="Q70" s="27">
        <f t="shared" si="28"/>
        <v>0.3780718336483932</v>
      </c>
      <c r="R70" s="27">
        <f t="shared" si="28"/>
        <v>0</v>
      </c>
      <c r="S70" s="27">
        <f t="shared" si="28"/>
        <v>0.27051397655545539</v>
      </c>
      <c r="T70" s="3">
        <f t="shared" si="28"/>
        <v>0.18862840204796552</v>
      </c>
      <c r="U70" s="20">
        <f t="shared" si="28"/>
        <v>0.18656716417910446</v>
      </c>
      <c r="V70" s="27">
        <f t="shared" si="28"/>
        <v>0</v>
      </c>
      <c r="W70" s="27">
        <f t="shared" si="28"/>
        <v>0.5362686988427886</v>
      </c>
      <c r="X70" s="27">
        <f t="shared" si="28"/>
        <v>0</v>
      </c>
      <c r="Y70" s="27">
        <f t="shared" si="28"/>
        <v>0.2560163850486431</v>
      </c>
      <c r="Z70" s="3">
        <f t="shared" si="28"/>
        <v>0.15797788309636651</v>
      </c>
      <c r="AA70" s="27">
        <f t="shared" si="28"/>
        <v>0.1004016064257028</v>
      </c>
      <c r="AB70" s="27">
        <f t="shared" si="28"/>
        <v>0</v>
      </c>
      <c r="AC70" s="27">
        <f t="shared" si="28"/>
        <v>0.17266187050359713</v>
      </c>
      <c r="AD70" s="27">
        <f t="shared" si="28"/>
        <v>0</v>
      </c>
      <c r="AE70" s="27">
        <f t="shared" si="28"/>
        <v>0.22810218978102187</v>
      </c>
      <c r="AF70" s="3">
        <f t="shared" si="28"/>
        <v>5.5663790704146954E-2</v>
      </c>
      <c r="AG70" s="36"/>
      <c r="AH70" s="36"/>
      <c r="AI70" s="36"/>
    </row>
    <row r="71" spans="1:35" s="1" customFormat="1" x14ac:dyDescent="0.3">
      <c r="A71" s="2"/>
      <c r="B71" s="12" t="s">
        <v>84</v>
      </c>
      <c r="C71" s="20">
        <f>(C32/C36)*100</f>
        <v>13.164349959116924</v>
      </c>
      <c r="D71" s="27">
        <f t="shared" ref="D71:AF71" si="29">(D32/D36)*100</f>
        <v>19.326568265682656</v>
      </c>
      <c r="E71" s="27">
        <f t="shared" si="29"/>
        <v>12.886996904024766</v>
      </c>
      <c r="F71" s="27">
        <f t="shared" si="29"/>
        <v>23.534072900158478</v>
      </c>
      <c r="G71" s="27">
        <f t="shared" si="29"/>
        <v>10.761904761904761</v>
      </c>
      <c r="H71" s="3">
        <f t="shared" si="29"/>
        <v>34.010922330097088</v>
      </c>
      <c r="I71" s="20">
        <f t="shared" si="29"/>
        <v>17.421124828532236</v>
      </c>
      <c r="J71" s="27">
        <f t="shared" si="29"/>
        <v>15.177548682703321</v>
      </c>
      <c r="K71" s="27">
        <f t="shared" si="29"/>
        <v>12.715298885511652</v>
      </c>
      <c r="L71" s="27">
        <f t="shared" si="29"/>
        <v>17.22027972027972</v>
      </c>
      <c r="M71" s="27">
        <f t="shared" si="29"/>
        <v>18.428709990300678</v>
      </c>
      <c r="N71" s="3">
        <f t="shared" si="29"/>
        <v>24.800598205383846</v>
      </c>
      <c r="O71" s="20">
        <f t="shared" si="29"/>
        <v>17.547723935389133</v>
      </c>
      <c r="P71" s="27">
        <f t="shared" si="29"/>
        <v>23.51294611616515</v>
      </c>
      <c r="Q71" s="27">
        <f t="shared" si="29"/>
        <v>13.63759114231704</v>
      </c>
      <c r="R71" s="27">
        <f t="shared" si="29"/>
        <v>12.263099219620958</v>
      </c>
      <c r="S71" s="27">
        <f t="shared" si="29"/>
        <v>11.481815449353771</v>
      </c>
      <c r="T71" s="3">
        <f t="shared" si="29"/>
        <v>30.962004850444625</v>
      </c>
      <c r="U71" s="20">
        <f t="shared" si="29"/>
        <v>18.75</v>
      </c>
      <c r="V71" s="27">
        <f t="shared" si="29"/>
        <v>16.87797147385103</v>
      </c>
      <c r="W71" s="27">
        <f t="shared" si="29"/>
        <v>11.910810047981936</v>
      </c>
      <c r="X71" s="27">
        <f t="shared" si="29"/>
        <v>10.964912280701753</v>
      </c>
      <c r="Y71" s="27">
        <f t="shared" si="29"/>
        <v>14.08090117767537</v>
      </c>
      <c r="Z71" s="3">
        <f t="shared" si="29"/>
        <v>30.134281200631914</v>
      </c>
      <c r="AA71" s="27">
        <f t="shared" si="29"/>
        <v>20.281124497991968</v>
      </c>
      <c r="AB71" s="27">
        <f t="shared" si="29"/>
        <v>18.250591016548466</v>
      </c>
      <c r="AC71" s="27">
        <f t="shared" si="29"/>
        <v>14.705035971223021</v>
      </c>
      <c r="AD71" s="27">
        <f t="shared" si="29"/>
        <v>24.890282131661444</v>
      </c>
      <c r="AE71" s="27">
        <f t="shared" si="29"/>
        <v>19.662408759124087</v>
      </c>
      <c r="AF71" s="3">
        <f t="shared" si="29"/>
        <v>33.286946841079882</v>
      </c>
      <c r="AG71" s="36"/>
      <c r="AH71" s="36"/>
      <c r="AI71" s="36"/>
    </row>
    <row r="72" spans="1:35" s="1" customFormat="1" x14ac:dyDescent="0.3">
      <c r="A72" s="2"/>
      <c r="B72" s="12" t="s">
        <v>85</v>
      </c>
      <c r="C72" s="20">
        <f>(C33/C36)*100</f>
        <v>0</v>
      </c>
      <c r="D72" s="27">
        <f t="shared" ref="D72:AF72" si="30">(D33/D36)*100</f>
        <v>0</v>
      </c>
      <c r="E72" s="27">
        <f t="shared" si="30"/>
        <v>7.7399380804953566E-2</v>
      </c>
      <c r="F72" s="27">
        <f t="shared" si="30"/>
        <v>0.71315372424722667</v>
      </c>
      <c r="G72" s="27">
        <f t="shared" si="30"/>
        <v>1.9047619047619049</v>
      </c>
      <c r="H72" s="3">
        <f t="shared" si="30"/>
        <v>16.990291262135923</v>
      </c>
      <c r="I72" s="20">
        <f t="shared" si="30"/>
        <v>0</v>
      </c>
      <c r="J72" s="27">
        <f t="shared" si="30"/>
        <v>0</v>
      </c>
      <c r="K72" s="27">
        <f t="shared" si="30"/>
        <v>0.25329280648429586</v>
      </c>
      <c r="L72" s="27">
        <f t="shared" si="30"/>
        <v>2.36013986013986</v>
      </c>
      <c r="M72" s="27">
        <f t="shared" si="30"/>
        <v>4.5586808923375362</v>
      </c>
      <c r="N72" s="3">
        <f t="shared" si="30"/>
        <v>1.9940179461615155</v>
      </c>
      <c r="O72" s="20">
        <f t="shared" si="30"/>
        <v>0</v>
      </c>
      <c r="P72" s="27">
        <f t="shared" si="30"/>
        <v>6.997900629811056E-2</v>
      </c>
      <c r="Q72" s="27">
        <f t="shared" si="30"/>
        <v>8.1015392924655691E-2</v>
      </c>
      <c r="R72" s="27">
        <f t="shared" si="30"/>
        <v>1.0033444816053512</v>
      </c>
      <c r="S72" s="27">
        <f t="shared" si="30"/>
        <v>1.5329125338142471</v>
      </c>
      <c r="T72" s="3">
        <f t="shared" si="30"/>
        <v>8.2996496901104813</v>
      </c>
      <c r="U72" s="20">
        <f t="shared" si="30"/>
        <v>0</v>
      </c>
      <c r="V72" s="27">
        <f t="shared" si="30"/>
        <v>0</v>
      </c>
      <c r="W72" s="27">
        <f t="shared" si="30"/>
        <v>5.6449336720293536E-2</v>
      </c>
      <c r="X72" s="27">
        <f t="shared" si="30"/>
        <v>2.9605263157894735</v>
      </c>
      <c r="Y72" s="27">
        <f t="shared" si="30"/>
        <v>1.5873015873015872</v>
      </c>
      <c r="Z72" s="3">
        <f t="shared" si="30"/>
        <v>23.183254344391784</v>
      </c>
      <c r="AA72" s="27">
        <f t="shared" si="30"/>
        <v>0</v>
      </c>
      <c r="AB72" s="27">
        <f t="shared" si="30"/>
        <v>0</v>
      </c>
      <c r="AC72" s="27">
        <f t="shared" si="30"/>
        <v>0.20143884892086331</v>
      </c>
      <c r="AD72" s="27">
        <f t="shared" si="30"/>
        <v>0</v>
      </c>
      <c r="AE72" s="27">
        <f t="shared" si="30"/>
        <v>1.8704379562043798</v>
      </c>
      <c r="AF72" s="3">
        <f t="shared" si="30"/>
        <v>0.72362927915391029</v>
      </c>
      <c r="AG72" s="36"/>
      <c r="AH72" s="36"/>
      <c r="AI72" s="36"/>
    </row>
    <row r="73" spans="1:35" s="1" customFormat="1" x14ac:dyDescent="0.3">
      <c r="A73" s="2"/>
      <c r="B73" s="12" t="s">
        <v>86</v>
      </c>
      <c r="C73" s="20">
        <f>(C34/C36)*100</f>
        <v>8.8307440719542107</v>
      </c>
      <c r="D73" s="27">
        <f t="shared" ref="D73:AF73" si="31">(D34/D36)*100</f>
        <v>5.7656826568265682</v>
      </c>
      <c r="E73" s="27">
        <f t="shared" si="31"/>
        <v>0</v>
      </c>
      <c r="F73" s="27">
        <f t="shared" si="31"/>
        <v>16.085578446909668</v>
      </c>
      <c r="G73" s="27">
        <f t="shared" si="31"/>
        <v>0</v>
      </c>
      <c r="H73" s="3">
        <f t="shared" si="31"/>
        <v>6.0679611650485431E-2</v>
      </c>
      <c r="I73" s="20">
        <f t="shared" si="31"/>
        <v>4.3895747599451296</v>
      </c>
      <c r="J73" s="27">
        <f t="shared" si="31"/>
        <v>3.6655211912943875</v>
      </c>
      <c r="K73" s="27">
        <f t="shared" si="31"/>
        <v>0</v>
      </c>
      <c r="L73" s="27">
        <f t="shared" si="31"/>
        <v>30.244755244755243</v>
      </c>
      <c r="M73" s="27">
        <f t="shared" si="31"/>
        <v>9.6993210475266739E-2</v>
      </c>
      <c r="N73" s="3">
        <f t="shared" si="31"/>
        <v>0</v>
      </c>
      <c r="O73" s="20">
        <f t="shared" si="31"/>
        <v>10.058737151248165</v>
      </c>
      <c r="P73" s="27">
        <f t="shared" si="31"/>
        <v>8.3974807557732678</v>
      </c>
      <c r="Q73" s="27">
        <f t="shared" si="31"/>
        <v>0</v>
      </c>
      <c r="R73" s="27">
        <f t="shared" si="31"/>
        <v>36.622073578595312</v>
      </c>
      <c r="S73" s="27">
        <f t="shared" si="31"/>
        <v>0.12022843402464682</v>
      </c>
      <c r="T73" s="3">
        <f t="shared" si="31"/>
        <v>5.3893829156561573E-2</v>
      </c>
      <c r="U73" s="20">
        <f t="shared" si="31"/>
        <v>5.3171641791044779</v>
      </c>
      <c r="V73" s="27">
        <f t="shared" si="31"/>
        <v>7.0522979397781294</v>
      </c>
      <c r="W73" s="27">
        <f t="shared" si="31"/>
        <v>0</v>
      </c>
      <c r="X73" s="27">
        <f t="shared" si="31"/>
        <v>11.951754385964913</v>
      </c>
      <c r="Y73" s="27">
        <f t="shared" si="31"/>
        <v>0.15360983102918588</v>
      </c>
      <c r="Z73" s="3">
        <f t="shared" si="31"/>
        <v>0.19747235387045811</v>
      </c>
      <c r="AA73" s="27">
        <f t="shared" si="31"/>
        <v>10.843373493975903</v>
      </c>
      <c r="AB73" s="27">
        <f t="shared" si="31"/>
        <v>5.7210401891252953</v>
      </c>
      <c r="AC73" s="27">
        <f t="shared" si="31"/>
        <v>0</v>
      </c>
      <c r="AD73" s="27">
        <f t="shared" si="31"/>
        <v>33.855799373040753</v>
      </c>
      <c r="AE73" s="27">
        <f t="shared" si="31"/>
        <v>9.1240875912408759E-2</v>
      </c>
      <c r="AF73" s="3">
        <f t="shared" si="31"/>
        <v>5.5663790704146954E-2</v>
      </c>
      <c r="AG73" s="36"/>
      <c r="AH73" s="36"/>
      <c r="AI73" s="36"/>
    </row>
    <row r="74" spans="1:35" s="1" customFormat="1" x14ac:dyDescent="0.3">
      <c r="A74" s="25"/>
      <c r="B74" s="123" t="s">
        <v>88</v>
      </c>
      <c r="C74" s="31">
        <f>(C35/C36)*100</f>
        <v>8.9125102207686027</v>
      </c>
      <c r="D74" s="32">
        <f t="shared" ref="D74:AF74" si="32">(D35/D36)*100</f>
        <v>4.7509225092250924</v>
      </c>
      <c r="E74" s="32">
        <f t="shared" si="32"/>
        <v>6.3080495356037156</v>
      </c>
      <c r="F74" s="32">
        <f t="shared" si="32"/>
        <v>10.142630744849445</v>
      </c>
      <c r="G74" s="32">
        <f t="shared" si="32"/>
        <v>9</v>
      </c>
      <c r="H74" s="33">
        <f t="shared" si="32"/>
        <v>3.3070388349514563</v>
      </c>
      <c r="I74" s="31">
        <f t="shared" si="32"/>
        <v>25.925925925925924</v>
      </c>
      <c r="J74" s="32">
        <f t="shared" si="32"/>
        <v>7.1592210767468494</v>
      </c>
      <c r="K74" s="32">
        <f t="shared" si="32"/>
        <v>4.86322188449848</v>
      </c>
      <c r="L74" s="32">
        <f t="shared" si="32"/>
        <v>8.9160839160839167</v>
      </c>
      <c r="M74" s="32">
        <f t="shared" si="32"/>
        <v>13.288069835111543</v>
      </c>
      <c r="N74" s="33">
        <f t="shared" si="32"/>
        <v>2.1684945164506484</v>
      </c>
      <c r="O74" s="31">
        <f t="shared" si="32"/>
        <v>9.1776798825256982</v>
      </c>
      <c r="P74" s="32">
        <f t="shared" si="32"/>
        <v>5.808257522743177</v>
      </c>
      <c r="Q74" s="32">
        <f t="shared" si="32"/>
        <v>4.9689440993788816</v>
      </c>
      <c r="R74" s="32">
        <f t="shared" si="32"/>
        <v>3.9576365663322184</v>
      </c>
      <c r="S74" s="32">
        <f t="shared" si="32"/>
        <v>7.1535918244664858</v>
      </c>
      <c r="T74" s="33">
        <f t="shared" si="32"/>
        <v>2.3982753974669899</v>
      </c>
      <c r="U74" s="31">
        <f t="shared" si="32"/>
        <v>11.287313432835822</v>
      </c>
      <c r="V74" s="32">
        <f t="shared" si="32"/>
        <v>2.9318541996830429</v>
      </c>
      <c r="W74" s="32">
        <f t="shared" si="32"/>
        <v>5.1368896415467118</v>
      </c>
      <c r="X74" s="32">
        <f t="shared" si="32"/>
        <v>2.8508771929824559</v>
      </c>
      <c r="Y74" s="32">
        <f t="shared" si="32"/>
        <v>9.9334357398873525</v>
      </c>
      <c r="Z74" s="33">
        <f t="shared" si="32"/>
        <v>1.4218009478672986</v>
      </c>
      <c r="AA74" s="32">
        <f t="shared" si="32"/>
        <v>15.060240963855422</v>
      </c>
      <c r="AB74" s="32">
        <f t="shared" si="32"/>
        <v>6.4302600472813234</v>
      </c>
      <c r="AC74" s="32">
        <f t="shared" si="32"/>
        <v>5.2086330935251803</v>
      </c>
      <c r="AD74" s="32">
        <f t="shared" si="32"/>
        <v>8.7774294670846391</v>
      </c>
      <c r="AE74" s="32">
        <f t="shared" si="32"/>
        <v>7.937956204379562</v>
      </c>
      <c r="AF74" s="33">
        <f t="shared" si="32"/>
        <v>3.8964653492902865</v>
      </c>
      <c r="AG74" s="36"/>
      <c r="AH74" s="36"/>
      <c r="AI74" s="36"/>
    </row>
    <row r="75" spans="1:35" s="1" customFormat="1" x14ac:dyDescent="0.3">
      <c r="A75" s="6"/>
      <c r="B75" s="9" t="s">
        <v>0</v>
      </c>
      <c r="C75" s="124">
        <v>100</v>
      </c>
      <c r="D75" s="125">
        <v>99.999999999999986</v>
      </c>
      <c r="E75" s="125">
        <v>100</v>
      </c>
      <c r="F75" s="125">
        <v>100.00000000000003</v>
      </c>
      <c r="G75" s="125">
        <v>99.999999999999986</v>
      </c>
      <c r="H75" s="117">
        <v>100</v>
      </c>
      <c r="I75" s="124">
        <v>100.00000000000001</v>
      </c>
      <c r="J75" s="125">
        <v>100.00000000000001</v>
      </c>
      <c r="K75" s="125">
        <v>100.00000000000003</v>
      </c>
      <c r="L75" s="125">
        <v>100</v>
      </c>
      <c r="M75" s="125">
        <v>100</v>
      </c>
      <c r="N75" s="117">
        <v>99.999999999999986</v>
      </c>
      <c r="O75" s="124">
        <v>100.00000000000001</v>
      </c>
      <c r="P75" s="125">
        <v>100</v>
      </c>
      <c r="Q75" s="125">
        <v>100.00000000000001</v>
      </c>
      <c r="R75" s="125">
        <v>99.999999999999986</v>
      </c>
      <c r="S75" s="125">
        <v>99.999999999999972</v>
      </c>
      <c r="T75" s="117">
        <v>99.999999999999972</v>
      </c>
      <c r="U75" s="125">
        <v>99.999999999999986</v>
      </c>
      <c r="V75" s="125">
        <v>100.00000000000003</v>
      </c>
      <c r="W75" s="125">
        <v>99.999999999999957</v>
      </c>
      <c r="X75" s="125">
        <v>100.00000000000003</v>
      </c>
      <c r="Y75" s="125">
        <v>100.00000000000003</v>
      </c>
      <c r="Z75" s="125">
        <v>99.999999999999986</v>
      </c>
      <c r="AA75" s="124">
        <v>99.999999999999986</v>
      </c>
      <c r="AB75" s="125">
        <v>100</v>
      </c>
      <c r="AC75" s="125">
        <v>100</v>
      </c>
      <c r="AD75" s="125">
        <v>100.00000000000003</v>
      </c>
      <c r="AE75" s="125">
        <v>100</v>
      </c>
      <c r="AF75" s="117">
        <v>100</v>
      </c>
      <c r="AG75" s="36"/>
      <c r="AH75" s="36"/>
      <c r="AI75" s="36"/>
    </row>
    <row r="76" spans="1:35" s="1" customFormat="1" x14ac:dyDescent="0.3">
      <c r="A76" s="6"/>
      <c r="B76" s="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</row>
    <row r="77" spans="1:35" s="1" customFormat="1" x14ac:dyDescent="0.3">
      <c r="A77" s="6"/>
      <c r="B77" s="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</row>
    <row r="78" spans="1:35" s="1" customFormat="1" x14ac:dyDescent="0.3">
      <c r="A78" s="6"/>
      <c r="B78" s="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</row>
    <row r="79" spans="1:35" s="1" customFormat="1" x14ac:dyDescent="0.3">
      <c r="A79" s="6"/>
      <c r="B79" s="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</row>
    <row r="80" spans="1:35" s="1" customFormat="1" x14ac:dyDescent="0.3">
      <c r="A80" s="6"/>
      <c r="B80" s="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</row>
    <row r="81" spans="1:35" s="1" customFormat="1" x14ac:dyDescent="0.3">
      <c r="A81" s="6"/>
      <c r="B81" s="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s="1" customFormat="1" x14ac:dyDescent="0.3">
      <c r="A82" s="6"/>
      <c r="B82" s="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</row>
    <row r="83" spans="1:35" s="1" customFormat="1" x14ac:dyDescent="0.3">
      <c r="A83" s="6"/>
      <c r="B83" s="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</row>
    <row r="84" spans="1:35" s="1" customFormat="1" x14ac:dyDescent="0.3">
      <c r="A84" s="6"/>
      <c r="B84" s="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</row>
    <row r="85" spans="1:35" s="1" customFormat="1" x14ac:dyDescent="0.3">
      <c r="A85" s="6"/>
      <c r="B85" s="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</row>
    <row r="86" spans="1:35" s="1" customFormat="1" x14ac:dyDescent="0.3">
      <c r="A86" s="6"/>
      <c r="B86" s="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</row>
    <row r="87" spans="1:35" s="1" customFormat="1" x14ac:dyDescent="0.3">
      <c r="A87" s="6"/>
      <c r="B87" s="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</row>
    <row r="88" spans="1:35" s="1" customFormat="1" x14ac:dyDescent="0.3">
      <c r="A88" s="6"/>
      <c r="B88" s="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s="1" customFormat="1" x14ac:dyDescent="0.3">
      <c r="A89" s="6"/>
      <c r="B89" s="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</row>
  </sheetData>
  <mergeCells count="12">
    <mergeCell ref="AA41:AF41"/>
    <mergeCell ref="B2:B3"/>
    <mergeCell ref="C2:H2"/>
    <mergeCell ref="I2:N2"/>
    <mergeCell ref="O2:T2"/>
    <mergeCell ref="U2:Z2"/>
    <mergeCell ref="AA2:AF2"/>
    <mergeCell ref="B41:B42"/>
    <mergeCell ref="C41:H41"/>
    <mergeCell ref="I41:N41"/>
    <mergeCell ref="O41:T41"/>
    <mergeCell ref="U41:Z4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7"/>
  <sheetViews>
    <sheetView zoomScaleNormal="100" workbookViewId="0"/>
  </sheetViews>
  <sheetFormatPr baseColWidth="10" defaultRowHeight="14.4" x14ac:dyDescent="0.3"/>
  <cols>
    <col min="1" max="1" width="20.88671875" style="6" customWidth="1"/>
    <col min="2" max="2" width="28.5546875" style="6" bestFit="1" customWidth="1"/>
    <col min="3" max="23" width="11.5546875" style="36"/>
    <col min="24" max="25" width="11.5546875" style="1"/>
  </cols>
  <sheetData>
    <row r="2" spans="1:22" x14ac:dyDescent="0.3">
      <c r="B2" s="41" t="s">
        <v>50</v>
      </c>
      <c r="C2" s="106" t="s">
        <v>122</v>
      </c>
      <c r="D2" s="107"/>
      <c r="E2" s="107"/>
      <c r="F2" s="108"/>
      <c r="G2" s="106" t="s">
        <v>123</v>
      </c>
      <c r="H2" s="107"/>
      <c r="I2" s="107"/>
      <c r="J2" s="108"/>
      <c r="K2" s="106" t="s">
        <v>119</v>
      </c>
      <c r="L2" s="107"/>
      <c r="M2" s="107"/>
      <c r="N2" s="108"/>
      <c r="O2" s="106" t="s">
        <v>127</v>
      </c>
      <c r="P2" s="107"/>
      <c r="Q2" s="107"/>
      <c r="R2" s="108"/>
      <c r="S2" s="106" t="s">
        <v>128</v>
      </c>
      <c r="T2" s="107"/>
      <c r="U2" s="107"/>
      <c r="V2" s="108"/>
    </row>
    <row r="3" spans="1:22" x14ac:dyDescent="0.3">
      <c r="B3" s="42"/>
      <c r="C3" s="109" t="s">
        <v>46</v>
      </c>
      <c r="D3" s="110" t="s">
        <v>47</v>
      </c>
      <c r="E3" s="110" t="s">
        <v>48</v>
      </c>
      <c r="F3" s="111" t="s">
        <v>49</v>
      </c>
      <c r="G3" s="109" t="s">
        <v>46</v>
      </c>
      <c r="H3" s="110" t="s">
        <v>47</v>
      </c>
      <c r="I3" s="110" t="s">
        <v>48</v>
      </c>
      <c r="J3" s="111" t="s">
        <v>49</v>
      </c>
      <c r="K3" s="109" t="s">
        <v>46</v>
      </c>
      <c r="L3" s="110" t="s">
        <v>47</v>
      </c>
      <c r="M3" s="110" t="s">
        <v>48</v>
      </c>
      <c r="N3" s="111" t="s">
        <v>49</v>
      </c>
      <c r="O3" s="109" t="s">
        <v>46</v>
      </c>
      <c r="P3" s="110" t="s">
        <v>47</v>
      </c>
      <c r="Q3" s="110" t="s">
        <v>48</v>
      </c>
      <c r="R3" s="111" t="s">
        <v>49</v>
      </c>
      <c r="S3" s="109" t="s">
        <v>46</v>
      </c>
      <c r="T3" s="110" t="s">
        <v>47</v>
      </c>
      <c r="U3" s="110" t="s">
        <v>48</v>
      </c>
      <c r="V3" s="111" t="s">
        <v>49</v>
      </c>
    </row>
    <row r="4" spans="1:22" x14ac:dyDescent="0.3">
      <c r="A4" s="2"/>
      <c r="B4" s="2" t="s">
        <v>54</v>
      </c>
      <c r="C4" s="21">
        <v>1</v>
      </c>
      <c r="D4" s="23">
        <v>3</v>
      </c>
      <c r="E4" s="23">
        <v>1</v>
      </c>
      <c r="F4" s="26">
        <v>19</v>
      </c>
      <c r="G4" s="21">
        <v>0</v>
      </c>
      <c r="H4" s="23">
        <v>2</v>
      </c>
      <c r="I4" s="23">
        <v>0</v>
      </c>
      <c r="J4" s="26">
        <v>104</v>
      </c>
      <c r="K4" s="21">
        <v>1</v>
      </c>
      <c r="L4" s="23">
        <v>6</v>
      </c>
      <c r="M4" s="23">
        <v>2</v>
      </c>
      <c r="N4" s="26">
        <v>272</v>
      </c>
      <c r="O4" s="21">
        <v>1</v>
      </c>
      <c r="P4" s="23">
        <v>1</v>
      </c>
      <c r="Q4" s="23">
        <v>3</v>
      </c>
      <c r="R4" s="26">
        <v>112</v>
      </c>
      <c r="S4" s="37">
        <v>0</v>
      </c>
      <c r="T4" s="37">
        <v>5</v>
      </c>
      <c r="U4" s="23">
        <v>0</v>
      </c>
      <c r="V4" s="26">
        <v>7</v>
      </c>
    </row>
    <row r="5" spans="1:22" x14ac:dyDescent="0.3">
      <c r="A5" s="2"/>
      <c r="B5" s="2" t="s">
        <v>55</v>
      </c>
      <c r="C5" s="21">
        <v>0</v>
      </c>
      <c r="D5" s="23">
        <v>0</v>
      </c>
      <c r="E5" s="23">
        <v>0</v>
      </c>
      <c r="F5" s="26">
        <v>0</v>
      </c>
      <c r="G5" s="21">
        <v>1</v>
      </c>
      <c r="H5" s="23">
        <v>0</v>
      </c>
      <c r="I5" s="23">
        <v>0</v>
      </c>
      <c r="J5" s="26">
        <v>2</v>
      </c>
      <c r="K5" s="21">
        <v>0</v>
      </c>
      <c r="L5" s="23">
        <v>5</v>
      </c>
      <c r="M5" s="23">
        <v>1</v>
      </c>
      <c r="N5" s="26">
        <v>2</v>
      </c>
      <c r="O5" s="21">
        <v>0</v>
      </c>
      <c r="P5" s="23">
        <v>2</v>
      </c>
      <c r="Q5" s="23">
        <v>14</v>
      </c>
      <c r="R5" s="26">
        <v>9</v>
      </c>
      <c r="S5" s="37">
        <v>0</v>
      </c>
      <c r="T5" s="37">
        <v>0</v>
      </c>
      <c r="U5" s="23">
        <v>0</v>
      </c>
      <c r="V5" s="26">
        <v>5</v>
      </c>
    </row>
    <row r="6" spans="1:22" x14ac:dyDescent="0.3">
      <c r="A6" s="2"/>
      <c r="B6" s="2" t="s">
        <v>56</v>
      </c>
      <c r="C6" s="21">
        <v>0</v>
      </c>
      <c r="D6" s="23">
        <v>0</v>
      </c>
      <c r="E6" s="23">
        <v>0</v>
      </c>
      <c r="F6" s="26">
        <v>0</v>
      </c>
      <c r="G6" s="21">
        <v>0</v>
      </c>
      <c r="H6" s="23">
        <v>0</v>
      </c>
      <c r="I6" s="23">
        <v>0</v>
      </c>
      <c r="J6" s="26">
        <v>0</v>
      </c>
      <c r="K6" s="21">
        <v>1</v>
      </c>
      <c r="L6" s="23">
        <v>0</v>
      </c>
      <c r="M6" s="23">
        <v>0</v>
      </c>
      <c r="N6" s="26">
        <v>1</v>
      </c>
      <c r="O6" s="21">
        <v>0</v>
      </c>
      <c r="P6" s="23">
        <v>0</v>
      </c>
      <c r="Q6" s="23">
        <v>0</v>
      </c>
      <c r="R6" s="26">
        <v>0</v>
      </c>
      <c r="S6" s="37">
        <v>0</v>
      </c>
      <c r="T6" s="37">
        <v>0</v>
      </c>
      <c r="U6" s="23">
        <v>0</v>
      </c>
      <c r="V6" s="26">
        <v>0</v>
      </c>
    </row>
    <row r="7" spans="1:22" x14ac:dyDescent="0.3">
      <c r="A7" s="2"/>
      <c r="B7" s="2" t="s">
        <v>57</v>
      </c>
      <c r="C7" s="21">
        <v>0</v>
      </c>
      <c r="D7" s="23">
        <v>0</v>
      </c>
      <c r="E7" s="23">
        <v>0</v>
      </c>
      <c r="F7" s="26">
        <v>0</v>
      </c>
      <c r="G7" s="21">
        <v>0</v>
      </c>
      <c r="H7" s="23">
        <v>0</v>
      </c>
      <c r="I7" s="23">
        <v>0</v>
      </c>
      <c r="J7" s="26">
        <v>0</v>
      </c>
      <c r="K7" s="21">
        <v>3</v>
      </c>
      <c r="L7" s="23">
        <v>0</v>
      </c>
      <c r="M7" s="23">
        <v>0</v>
      </c>
      <c r="N7" s="26">
        <v>4</v>
      </c>
      <c r="O7" s="21">
        <v>3</v>
      </c>
      <c r="P7" s="23">
        <v>3</v>
      </c>
      <c r="Q7" s="23">
        <v>0</v>
      </c>
      <c r="R7" s="26">
        <v>3</v>
      </c>
      <c r="S7" s="37">
        <v>3</v>
      </c>
      <c r="T7" s="37">
        <v>0</v>
      </c>
      <c r="U7" s="23">
        <v>0</v>
      </c>
      <c r="V7" s="26">
        <v>4</v>
      </c>
    </row>
    <row r="8" spans="1:22" x14ac:dyDescent="0.3">
      <c r="A8" s="2"/>
      <c r="B8" s="2" t="s">
        <v>58</v>
      </c>
      <c r="C8" s="21">
        <v>1</v>
      </c>
      <c r="D8" s="23">
        <v>0</v>
      </c>
      <c r="E8" s="23">
        <v>1</v>
      </c>
      <c r="F8" s="26">
        <v>0</v>
      </c>
      <c r="G8" s="21">
        <v>0</v>
      </c>
      <c r="H8" s="23">
        <v>0</v>
      </c>
      <c r="I8" s="23">
        <v>0</v>
      </c>
      <c r="J8" s="26">
        <v>0</v>
      </c>
      <c r="K8" s="21">
        <v>4</v>
      </c>
      <c r="L8" s="23">
        <v>0</v>
      </c>
      <c r="M8" s="23">
        <v>0</v>
      </c>
      <c r="N8" s="26">
        <v>1</v>
      </c>
      <c r="O8" s="21">
        <v>1</v>
      </c>
      <c r="P8" s="23">
        <v>0</v>
      </c>
      <c r="Q8" s="23">
        <v>1</v>
      </c>
      <c r="R8" s="26">
        <v>0</v>
      </c>
      <c r="S8" s="37">
        <v>3</v>
      </c>
      <c r="T8" s="37">
        <v>0</v>
      </c>
      <c r="U8" s="23">
        <v>1</v>
      </c>
      <c r="V8" s="26">
        <v>1</v>
      </c>
    </row>
    <row r="9" spans="1:22" x14ac:dyDescent="0.3">
      <c r="A9" s="2"/>
      <c r="B9" s="2" t="s">
        <v>59</v>
      </c>
      <c r="C9" s="21">
        <v>0</v>
      </c>
      <c r="D9" s="23">
        <v>99</v>
      </c>
      <c r="E9" s="23">
        <v>182</v>
      </c>
      <c r="F9" s="26">
        <v>0</v>
      </c>
      <c r="G9" s="21">
        <v>0</v>
      </c>
      <c r="H9" s="23">
        <v>0</v>
      </c>
      <c r="I9" s="23">
        <v>791</v>
      </c>
      <c r="J9" s="26">
        <v>1</v>
      </c>
      <c r="K9" s="21">
        <v>0</v>
      </c>
      <c r="L9" s="23">
        <v>192</v>
      </c>
      <c r="M9" s="23">
        <v>316</v>
      </c>
      <c r="N9" s="26">
        <v>6</v>
      </c>
      <c r="O9" s="21">
        <v>0</v>
      </c>
      <c r="P9" s="23">
        <v>194</v>
      </c>
      <c r="Q9" s="23">
        <v>42</v>
      </c>
      <c r="R9" s="26">
        <v>0</v>
      </c>
      <c r="S9" s="37">
        <v>0</v>
      </c>
      <c r="T9" s="37">
        <v>95</v>
      </c>
      <c r="U9" s="23">
        <v>511</v>
      </c>
      <c r="V9" s="26">
        <v>0</v>
      </c>
    </row>
    <row r="10" spans="1:22" x14ac:dyDescent="0.3">
      <c r="A10" s="2"/>
      <c r="B10" s="2" t="s">
        <v>61</v>
      </c>
      <c r="C10" s="21">
        <v>0</v>
      </c>
      <c r="D10" s="23">
        <v>0</v>
      </c>
      <c r="E10" s="23">
        <v>2</v>
      </c>
      <c r="F10" s="26">
        <v>0</v>
      </c>
      <c r="G10" s="21">
        <v>0</v>
      </c>
      <c r="H10" s="23">
        <v>0</v>
      </c>
      <c r="I10" s="23">
        <v>0</v>
      </c>
      <c r="J10" s="26">
        <v>0</v>
      </c>
      <c r="K10" s="21">
        <v>0</v>
      </c>
      <c r="L10" s="23">
        <v>0</v>
      </c>
      <c r="M10" s="23">
        <v>4</v>
      </c>
      <c r="N10" s="26">
        <v>0</v>
      </c>
      <c r="O10" s="21">
        <v>0</v>
      </c>
      <c r="P10" s="23">
        <v>0</v>
      </c>
      <c r="Q10" s="23">
        <v>3</v>
      </c>
      <c r="R10" s="26">
        <v>0</v>
      </c>
      <c r="S10" s="37">
        <v>0</v>
      </c>
      <c r="T10" s="37">
        <v>0</v>
      </c>
      <c r="U10" s="23">
        <v>0</v>
      </c>
      <c r="V10" s="26">
        <v>0</v>
      </c>
    </row>
    <row r="11" spans="1:22" x14ac:dyDescent="0.3">
      <c r="A11" s="2"/>
      <c r="B11" s="2" t="s">
        <v>62</v>
      </c>
      <c r="C11" s="21">
        <v>1</v>
      </c>
      <c r="D11" s="23">
        <v>1</v>
      </c>
      <c r="E11" s="23">
        <v>0</v>
      </c>
      <c r="F11" s="26">
        <v>0</v>
      </c>
      <c r="G11" s="21">
        <v>0</v>
      </c>
      <c r="H11" s="23">
        <v>0</v>
      </c>
      <c r="I11" s="23">
        <v>0</v>
      </c>
      <c r="J11" s="26">
        <v>0</v>
      </c>
      <c r="K11" s="21">
        <v>4</v>
      </c>
      <c r="L11" s="23">
        <v>3</v>
      </c>
      <c r="M11" s="23">
        <v>3</v>
      </c>
      <c r="N11" s="26">
        <v>2</v>
      </c>
      <c r="O11" s="21">
        <v>3</v>
      </c>
      <c r="P11" s="23">
        <v>5</v>
      </c>
      <c r="Q11" s="23">
        <v>0</v>
      </c>
      <c r="R11" s="26">
        <v>1</v>
      </c>
      <c r="S11" s="37">
        <v>2</v>
      </c>
      <c r="T11" s="37">
        <v>5</v>
      </c>
      <c r="U11" s="23">
        <v>1</v>
      </c>
      <c r="V11" s="26">
        <v>0</v>
      </c>
    </row>
    <row r="12" spans="1:22" x14ac:dyDescent="0.3">
      <c r="A12" s="2"/>
      <c r="B12" s="2" t="s">
        <v>63</v>
      </c>
      <c r="C12" s="21">
        <v>9</v>
      </c>
      <c r="D12" s="23">
        <v>19</v>
      </c>
      <c r="E12" s="23">
        <v>12</v>
      </c>
      <c r="F12" s="26">
        <v>38</v>
      </c>
      <c r="G12" s="21">
        <v>3</v>
      </c>
      <c r="H12" s="23">
        <v>12</v>
      </c>
      <c r="I12" s="23">
        <v>9</v>
      </c>
      <c r="J12" s="26">
        <v>18</v>
      </c>
      <c r="K12" s="21">
        <v>12</v>
      </c>
      <c r="L12" s="23">
        <v>21</v>
      </c>
      <c r="M12" s="23">
        <v>12</v>
      </c>
      <c r="N12" s="26">
        <v>40</v>
      </c>
      <c r="O12" s="21">
        <v>15</v>
      </c>
      <c r="P12" s="23">
        <v>25</v>
      </c>
      <c r="Q12" s="23">
        <v>15</v>
      </c>
      <c r="R12" s="26">
        <v>39</v>
      </c>
      <c r="S12" s="37">
        <v>0</v>
      </c>
      <c r="T12" s="37">
        <v>18</v>
      </c>
      <c r="U12" s="23">
        <v>0</v>
      </c>
      <c r="V12" s="26">
        <v>27</v>
      </c>
    </row>
    <row r="13" spans="1:22" x14ac:dyDescent="0.3">
      <c r="A13" s="2"/>
      <c r="B13" s="2" t="s">
        <v>64</v>
      </c>
      <c r="C13" s="21">
        <v>4</v>
      </c>
      <c r="D13" s="23">
        <v>2</v>
      </c>
      <c r="E13" s="23">
        <v>0</v>
      </c>
      <c r="F13" s="26">
        <v>2</v>
      </c>
      <c r="G13" s="21">
        <v>1</v>
      </c>
      <c r="H13" s="23">
        <v>1</v>
      </c>
      <c r="I13" s="23">
        <v>5</v>
      </c>
      <c r="J13" s="26">
        <v>6</v>
      </c>
      <c r="K13" s="21">
        <v>4</v>
      </c>
      <c r="L13" s="23">
        <v>22</v>
      </c>
      <c r="M13" s="23">
        <v>2</v>
      </c>
      <c r="N13" s="26">
        <v>4</v>
      </c>
      <c r="O13" s="21">
        <v>4</v>
      </c>
      <c r="P13" s="23">
        <v>12</v>
      </c>
      <c r="Q13" s="23">
        <v>5</v>
      </c>
      <c r="R13" s="26">
        <v>12</v>
      </c>
      <c r="S13" s="37">
        <v>5</v>
      </c>
      <c r="T13" s="37">
        <v>9</v>
      </c>
      <c r="U13" s="23">
        <v>6</v>
      </c>
      <c r="V13" s="26">
        <v>3</v>
      </c>
    </row>
    <row r="14" spans="1:22" x14ac:dyDescent="0.3">
      <c r="A14" s="2"/>
      <c r="B14" s="2" t="s">
        <v>65</v>
      </c>
      <c r="C14" s="21">
        <v>0</v>
      </c>
      <c r="D14" s="23">
        <v>0</v>
      </c>
      <c r="E14" s="23">
        <v>40</v>
      </c>
      <c r="F14" s="26">
        <v>0</v>
      </c>
      <c r="G14" s="21">
        <v>0</v>
      </c>
      <c r="H14" s="23">
        <v>0</v>
      </c>
      <c r="I14" s="23">
        <v>1</v>
      </c>
      <c r="J14" s="26">
        <v>0</v>
      </c>
      <c r="K14" s="21">
        <v>0</v>
      </c>
      <c r="L14" s="23">
        <v>0</v>
      </c>
      <c r="M14" s="23">
        <v>63</v>
      </c>
      <c r="N14" s="26">
        <v>0</v>
      </c>
      <c r="O14" s="21">
        <v>0</v>
      </c>
      <c r="P14" s="23">
        <v>0</v>
      </c>
      <c r="Q14" s="23">
        <v>57</v>
      </c>
      <c r="R14" s="26">
        <v>0</v>
      </c>
      <c r="S14" s="37">
        <v>0</v>
      </c>
      <c r="T14" s="37">
        <v>0</v>
      </c>
      <c r="U14" s="23">
        <v>27</v>
      </c>
      <c r="V14" s="26">
        <v>0</v>
      </c>
    </row>
    <row r="15" spans="1:22" x14ac:dyDescent="0.3">
      <c r="A15" s="2"/>
      <c r="B15" s="2" t="s">
        <v>66</v>
      </c>
      <c r="C15" s="21">
        <v>0</v>
      </c>
      <c r="D15" s="23">
        <v>2</v>
      </c>
      <c r="E15" s="23">
        <v>0</v>
      </c>
      <c r="F15" s="26">
        <v>6</v>
      </c>
      <c r="G15" s="21">
        <v>1</v>
      </c>
      <c r="H15" s="23">
        <v>1</v>
      </c>
      <c r="I15" s="23">
        <v>5</v>
      </c>
      <c r="J15" s="26">
        <v>14</v>
      </c>
      <c r="K15" s="21">
        <v>2</v>
      </c>
      <c r="L15" s="23">
        <v>8</v>
      </c>
      <c r="M15" s="23">
        <v>2</v>
      </c>
      <c r="N15" s="26">
        <v>7</v>
      </c>
      <c r="O15" s="21">
        <v>2</v>
      </c>
      <c r="P15" s="23">
        <v>2</v>
      </c>
      <c r="Q15" s="23">
        <v>1</v>
      </c>
      <c r="R15" s="26">
        <v>6</v>
      </c>
      <c r="S15" s="37">
        <v>0</v>
      </c>
      <c r="T15" s="37">
        <v>4</v>
      </c>
      <c r="U15" s="23">
        <v>3</v>
      </c>
      <c r="V15" s="26">
        <v>8</v>
      </c>
    </row>
    <row r="16" spans="1:22" x14ac:dyDescent="0.3">
      <c r="A16" s="2"/>
      <c r="B16" s="2" t="s">
        <v>67</v>
      </c>
      <c r="C16" s="21">
        <v>0</v>
      </c>
      <c r="D16" s="23">
        <v>0</v>
      </c>
      <c r="E16" s="23">
        <v>1</v>
      </c>
      <c r="F16" s="26">
        <v>0</v>
      </c>
      <c r="G16" s="21">
        <v>0</v>
      </c>
      <c r="H16" s="23">
        <v>0</v>
      </c>
      <c r="I16" s="23">
        <v>0</v>
      </c>
      <c r="J16" s="26">
        <v>0</v>
      </c>
      <c r="K16" s="21">
        <v>0</v>
      </c>
      <c r="L16" s="23">
        <v>0</v>
      </c>
      <c r="M16" s="23">
        <v>1</v>
      </c>
      <c r="N16" s="26">
        <v>0</v>
      </c>
      <c r="O16" s="21">
        <v>0</v>
      </c>
      <c r="P16" s="23">
        <v>0</v>
      </c>
      <c r="Q16" s="23">
        <v>3</v>
      </c>
      <c r="R16" s="26">
        <v>0</v>
      </c>
      <c r="S16" s="37">
        <v>0</v>
      </c>
      <c r="T16" s="37">
        <v>0</v>
      </c>
      <c r="U16" s="23">
        <v>0</v>
      </c>
      <c r="V16" s="26">
        <v>0</v>
      </c>
    </row>
    <row r="17" spans="1:22" x14ac:dyDescent="0.3">
      <c r="A17" s="2"/>
      <c r="B17" s="2" t="s">
        <v>68</v>
      </c>
      <c r="C17" s="21">
        <v>0</v>
      </c>
      <c r="D17" s="23">
        <v>0</v>
      </c>
      <c r="E17" s="23">
        <v>0</v>
      </c>
      <c r="F17" s="26">
        <v>2</v>
      </c>
      <c r="G17" s="21">
        <v>0</v>
      </c>
      <c r="H17" s="23">
        <v>0</v>
      </c>
      <c r="I17" s="23">
        <v>0</v>
      </c>
      <c r="J17" s="26">
        <v>0</v>
      </c>
      <c r="K17" s="21">
        <v>0</v>
      </c>
      <c r="L17" s="23">
        <v>0</v>
      </c>
      <c r="M17" s="23">
        <v>0</v>
      </c>
      <c r="N17" s="26">
        <v>0</v>
      </c>
      <c r="O17" s="21">
        <v>0</v>
      </c>
      <c r="P17" s="23">
        <v>0</v>
      </c>
      <c r="Q17" s="23">
        <v>0</v>
      </c>
      <c r="R17" s="26">
        <v>2</v>
      </c>
      <c r="S17" s="37">
        <v>0</v>
      </c>
      <c r="T17" s="37">
        <v>0</v>
      </c>
      <c r="U17" s="23">
        <v>0</v>
      </c>
      <c r="V17" s="26">
        <v>0</v>
      </c>
    </row>
    <row r="18" spans="1:22" x14ac:dyDescent="0.3">
      <c r="A18" s="2"/>
      <c r="B18" s="2" t="s">
        <v>70</v>
      </c>
      <c r="C18" s="21">
        <v>0</v>
      </c>
      <c r="D18" s="23">
        <v>0</v>
      </c>
      <c r="E18" s="23">
        <v>0</v>
      </c>
      <c r="F18" s="26">
        <v>4</v>
      </c>
      <c r="G18" s="21">
        <v>0</v>
      </c>
      <c r="H18" s="23">
        <v>2</v>
      </c>
      <c r="I18" s="23">
        <v>0</v>
      </c>
      <c r="J18" s="26">
        <v>4</v>
      </c>
      <c r="K18" s="21">
        <v>0</v>
      </c>
      <c r="L18" s="23">
        <v>0</v>
      </c>
      <c r="M18" s="23">
        <v>0</v>
      </c>
      <c r="N18" s="26">
        <v>5</v>
      </c>
      <c r="O18" s="21">
        <v>0</v>
      </c>
      <c r="P18" s="23">
        <v>0</v>
      </c>
      <c r="Q18" s="23">
        <v>0</v>
      </c>
      <c r="R18" s="26">
        <v>5</v>
      </c>
      <c r="S18" s="37">
        <v>0</v>
      </c>
      <c r="T18" s="37">
        <v>2</v>
      </c>
      <c r="U18" s="23">
        <v>0</v>
      </c>
      <c r="V18" s="26">
        <v>2</v>
      </c>
    </row>
    <row r="19" spans="1:22" x14ac:dyDescent="0.3">
      <c r="A19" s="2"/>
      <c r="B19" s="2" t="s">
        <v>71</v>
      </c>
      <c r="C19" s="21">
        <v>60</v>
      </c>
      <c r="D19" s="23">
        <v>0</v>
      </c>
      <c r="E19" s="23">
        <v>0</v>
      </c>
      <c r="F19" s="26">
        <v>6</v>
      </c>
      <c r="G19" s="21">
        <v>3</v>
      </c>
      <c r="H19" s="23">
        <v>0</v>
      </c>
      <c r="I19" s="23">
        <v>0</v>
      </c>
      <c r="J19" s="26">
        <v>0</v>
      </c>
      <c r="K19" s="21">
        <v>22</v>
      </c>
      <c r="L19" s="23">
        <v>0</v>
      </c>
      <c r="M19" s="23">
        <v>0</v>
      </c>
      <c r="N19" s="26">
        <v>0</v>
      </c>
      <c r="O19" s="21">
        <v>73</v>
      </c>
      <c r="P19" s="23">
        <v>0</v>
      </c>
      <c r="Q19" s="23">
        <v>0</v>
      </c>
      <c r="R19" s="26">
        <v>0</v>
      </c>
      <c r="S19" s="37">
        <v>39</v>
      </c>
      <c r="T19" s="37">
        <v>0</v>
      </c>
      <c r="U19" s="23">
        <v>0</v>
      </c>
      <c r="V19" s="26">
        <v>0</v>
      </c>
    </row>
    <row r="20" spans="1:22" x14ac:dyDescent="0.3">
      <c r="A20" s="2"/>
      <c r="B20" s="2" t="s">
        <v>72</v>
      </c>
      <c r="C20" s="21">
        <v>0</v>
      </c>
      <c r="D20" s="23">
        <v>7</v>
      </c>
      <c r="E20" s="23">
        <v>2</v>
      </c>
      <c r="F20" s="26">
        <v>3</v>
      </c>
      <c r="G20" s="21">
        <v>0</v>
      </c>
      <c r="H20" s="23">
        <v>4</v>
      </c>
      <c r="I20" s="23">
        <v>0</v>
      </c>
      <c r="J20" s="26">
        <v>3</v>
      </c>
      <c r="K20" s="21">
        <v>0</v>
      </c>
      <c r="L20" s="23">
        <v>6</v>
      </c>
      <c r="M20" s="23">
        <v>0</v>
      </c>
      <c r="N20" s="26">
        <v>3</v>
      </c>
      <c r="O20" s="21">
        <v>0</v>
      </c>
      <c r="P20" s="23">
        <v>1</v>
      </c>
      <c r="Q20" s="23">
        <v>0</v>
      </c>
      <c r="R20" s="26">
        <v>0</v>
      </c>
      <c r="S20" s="37">
        <v>0</v>
      </c>
      <c r="T20" s="37">
        <v>8</v>
      </c>
      <c r="U20" s="23">
        <v>0</v>
      </c>
      <c r="V20" s="26">
        <v>4</v>
      </c>
    </row>
    <row r="21" spans="1:22" x14ac:dyDescent="0.3">
      <c r="A21" s="2"/>
      <c r="B21" s="2" t="s">
        <v>73</v>
      </c>
      <c r="C21" s="21">
        <v>2</v>
      </c>
      <c r="D21" s="23">
        <v>11</v>
      </c>
      <c r="E21" s="23">
        <v>4</v>
      </c>
      <c r="F21" s="26">
        <v>7</v>
      </c>
      <c r="G21" s="21">
        <v>1</v>
      </c>
      <c r="H21" s="23">
        <v>8</v>
      </c>
      <c r="I21" s="23">
        <v>2</v>
      </c>
      <c r="J21" s="26">
        <v>3</v>
      </c>
      <c r="K21" s="21">
        <v>0</v>
      </c>
      <c r="L21" s="23">
        <v>9</v>
      </c>
      <c r="M21" s="23">
        <v>0</v>
      </c>
      <c r="N21" s="26">
        <v>2</v>
      </c>
      <c r="O21" s="21">
        <v>0</v>
      </c>
      <c r="P21" s="23">
        <v>15</v>
      </c>
      <c r="Q21" s="23">
        <v>0</v>
      </c>
      <c r="R21" s="26">
        <v>0</v>
      </c>
      <c r="S21" s="37">
        <v>0</v>
      </c>
      <c r="T21" s="37">
        <v>15</v>
      </c>
      <c r="U21" s="23">
        <v>2</v>
      </c>
      <c r="V21" s="26">
        <v>11</v>
      </c>
    </row>
    <row r="22" spans="1:22" x14ac:dyDescent="0.3">
      <c r="A22" s="2"/>
      <c r="B22" s="2" t="s">
        <v>74</v>
      </c>
      <c r="C22" s="21">
        <v>7</v>
      </c>
      <c r="D22" s="23">
        <v>20</v>
      </c>
      <c r="E22" s="23">
        <v>106</v>
      </c>
      <c r="F22" s="26">
        <v>82</v>
      </c>
      <c r="G22" s="21">
        <v>11</v>
      </c>
      <c r="H22" s="23">
        <v>41</v>
      </c>
      <c r="I22" s="23">
        <v>19</v>
      </c>
      <c r="J22" s="26">
        <v>42</v>
      </c>
      <c r="K22" s="21">
        <v>18</v>
      </c>
      <c r="L22" s="23">
        <v>70</v>
      </c>
      <c r="M22" s="23">
        <v>140</v>
      </c>
      <c r="N22" s="26">
        <v>75</v>
      </c>
      <c r="O22" s="21">
        <v>15</v>
      </c>
      <c r="P22" s="23">
        <v>65</v>
      </c>
      <c r="Q22" s="23">
        <v>69</v>
      </c>
      <c r="R22" s="26">
        <v>35</v>
      </c>
      <c r="S22" s="37">
        <v>31</v>
      </c>
      <c r="T22" s="37">
        <v>93</v>
      </c>
      <c r="U22" s="23">
        <v>201</v>
      </c>
      <c r="V22" s="26">
        <v>135</v>
      </c>
    </row>
    <row r="23" spans="1:22" x14ac:dyDescent="0.3">
      <c r="A23" s="2"/>
      <c r="B23" s="2" t="s">
        <v>75</v>
      </c>
      <c r="C23" s="21">
        <v>3</v>
      </c>
      <c r="D23" s="23">
        <v>0</v>
      </c>
      <c r="E23" s="23">
        <v>0</v>
      </c>
      <c r="F23" s="26">
        <v>0</v>
      </c>
      <c r="G23" s="21">
        <v>2</v>
      </c>
      <c r="H23" s="23">
        <v>0</v>
      </c>
      <c r="I23" s="23">
        <v>1</v>
      </c>
      <c r="J23" s="26">
        <v>0</v>
      </c>
      <c r="K23" s="21">
        <v>3</v>
      </c>
      <c r="L23" s="23">
        <v>0</v>
      </c>
      <c r="M23" s="23">
        <v>0</v>
      </c>
      <c r="N23" s="26">
        <v>0</v>
      </c>
      <c r="O23" s="21">
        <v>0</v>
      </c>
      <c r="P23" s="23">
        <v>0</v>
      </c>
      <c r="Q23" s="23">
        <v>4</v>
      </c>
      <c r="R23" s="26">
        <v>0</v>
      </c>
      <c r="S23" s="37">
        <v>1</v>
      </c>
      <c r="T23" s="37">
        <v>0</v>
      </c>
      <c r="U23" s="23">
        <v>0</v>
      </c>
      <c r="V23" s="26">
        <v>0</v>
      </c>
    </row>
    <row r="24" spans="1:22" x14ac:dyDescent="0.3">
      <c r="A24" s="2"/>
      <c r="B24" s="2" t="s">
        <v>76</v>
      </c>
      <c r="C24" s="21">
        <v>0</v>
      </c>
      <c r="D24" s="23">
        <v>0</v>
      </c>
      <c r="E24" s="23">
        <v>0</v>
      </c>
      <c r="F24" s="26">
        <v>0</v>
      </c>
      <c r="G24" s="21">
        <v>0</v>
      </c>
      <c r="H24" s="23">
        <v>0</v>
      </c>
      <c r="I24" s="23">
        <v>0</v>
      </c>
      <c r="J24" s="26">
        <v>1</v>
      </c>
      <c r="K24" s="21">
        <v>0</v>
      </c>
      <c r="L24" s="23">
        <v>0</v>
      </c>
      <c r="M24" s="23">
        <v>0</v>
      </c>
      <c r="N24" s="26">
        <v>1</v>
      </c>
      <c r="O24" s="21">
        <v>0</v>
      </c>
      <c r="P24" s="23">
        <v>0</v>
      </c>
      <c r="Q24" s="23">
        <v>0</v>
      </c>
      <c r="R24" s="26">
        <v>0</v>
      </c>
      <c r="S24" s="37">
        <v>0</v>
      </c>
      <c r="T24" s="37">
        <v>0</v>
      </c>
      <c r="U24" s="23">
        <v>0</v>
      </c>
      <c r="V24" s="26">
        <v>1</v>
      </c>
    </row>
    <row r="25" spans="1:22" x14ac:dyDescent="0.3">
      <c r="A25" s="2"/>
      <c r="B25" s="2" t="s">
        <v>80</v>
      </c>
      <c r="C25" s="21">
        <v>4</v>
      </c>
      <c r="D25" s="23">
        <v>0</v>
      </c>
      <c r="E25" s="23">
        <v>8</v>
      </c>
      <c r="F25" s="26">
        <v>0</v>
      </c>
      <c r="G25" s="21">
        <v>4</v>
      </c>
      <c r="H25" s="23">
        <v>0</v>
      </c>
      <c r="I25" s="23">
        <v>6</v>
      </c>
      <c r="J25" s="26">
        <v>12</v>
      </c>
      <c r="K25" s="21">
        <v>0</v>
      </c>
      <c r="L25" s="23">
        <v>2</v>
      </c>
      <c r="M25" s="23">
        <v>2</v>
      </c>
      <c r="N25" s="26">
        <v>9</v>
      </c>
      <c r="O25" s="21">
        <v>0</v>
      </c>
      <c r="P25" s="23">
        <v>0</v>
      </c>
      <c r="Q25" s="23">
        <v>6</v>
      </c>
      <c r="R25" s="26">
        <v>0</v>
      </c>
      <c r="S25" s="37">
        <v>0</v>
      </c>
      <c r="T25" s="37">
        <v>0</v>
      </c>
      <c r="U25" s="23">
        <v>6</v>
      </c>
      <c r="V25" s="26">
        <v>14</v>
      </c>
    </row>
    <row r="26" spans="1:22" x14ac:dyDescent="0.3">
      <c r="A26" s="2"/>
      <c r="B26" s="2" t="s">
        <v>81</v>
      </c>
      <c r="C26" s="21">
        <v>0</v>
      </c>
      <c r="D26" s="23">
        <v>1</v>
      </c>
      <c r="E26" s="23">
        <v>0</v>
      </c>
      <c r="F26" s="26">
        <v>4</v>
      </c>
      <c r="G26" s="21">
        <v>0</v>
      </c>
      <c r="H26" s="23">
        <v>2</v>
      </c>
      <c r="I26" s="23">
        <v>0</v>
      </c>
      <c r="J26" s="26">
        <v>0</v>
      </c>
      <c r="K26" s="21">
        <v>1</v>
      </c>
      <c r="L26" s="23">
        <v>11</v>
      </c>
      <c r="M26" s="23">
        <v>0</v>
      </c>
      <c r="N26" s="26">
        <v>0</v>
      </c>
      <c r="O26" s="21">
        <v>0</v>
      </c>
      <c r="P26" s="23">
        <v>1</v>
      </c>
      <c r="Q26" s="23">
        <v>0</v>
      </c>
      <c r="R26" s="26">
        <v>0</v>
      </c>
      <c r="S26" s="37">
        <v>0</v>
      </c>
      <c r="T26" s="37">
        <v>5</v>
      </c>
      <c r="U26" s="23">
        <v>0</v>
      </c>
      <c r="V26" s="26">
        <v>0</v>
      </c>
    </row>
    <row r="27" spans="1:22" x14ac:dyDescent="0.3">
      <c r="A27" s="2"/>
      <c r="B27" s="2" t="s">
        <v>82</v>
      </c>
      <c r="C27" s="21">
        <v>0</v>
      </c>
      <c r="D27" s="23">
        <v>6</v>
      </c>
      <c r="E27" s="23">
        <v>7</v>
      </c>
      <c r="F27" s="26">
        <v>0</v>
      </c>
      <c r="G27" s="21">
        <v>0</v>
      </c>
      <c r="H27" s="23">
        <v>3</v>
      </c>
      <c r="I27" s="23">
        <v>3</v>
      </c>
      <c r="J27" s="26">
        <v>0</v>
      </c>
      <c r="K27" s="21">
        <v>0</v>
      </c>
      <c r="L27" s="23">
        <v>6</v>
      </c>
      <c r="M27" s="23">
        <v>6</v>
      </c>
      <c r="N27" s="26">
        <v>0</v>
      </c>
      <c r="O27" s="21">
        <v>0</v>
      </c>
      <c r="P27" s="23">
        <v>7</v>
      </c>
      <c r="Q27" s="23">
        <v>6</v>
      </c>
      <c r="R27" s="26">
        <v>0</v>
      </c>
      <c r="S27" s="37">
        <v>1</v>
      </c>
      <c r="T27" s="37">
        <v>5</v>
      </c>
      <c r="U27" s="23">
        <v>9</v>
      </c>
      <c r="V27" s="26">
        <v>4</v>
      </c>
    </row>
    <row r="28" spans="1:22" x14ac:dyDescent="0.3">
      <c r="A28" s="2"/>
      <c r="B28" s="2" t="s">
        <v>83</v>
      </c>
      <c r="C28" s="21">
        <v>0</v>
      </c>
      <c r="D28" s="23">
        <v>0</v>
      </c>
      <c r="E28" s="23">
        <v>0</v>
      </c>
      <c r="F28" s="26">
        <v>0</v>
      </c>
      <c r="G28" s="21">
        <v>0</v>
      </c>
      <c r="H28" s="23">
        <v>0</v>
      </c>
      <c r="I28" s="23">
        <v>0</v>
      </c>
      <c r="J28" s="26">
        <v>0</v>
      </c>
      <c r="K28" s="21">
        <v>0</v>
      </c>
      <c r="L28" s="23">
        <v>0</v>
      </c>
      <c r="M28" s="23">
        <v>3</v>
      </c>
      <c r="N28" s="26">
        <v>0</v>
      </c>
      <c r="O28" s="21">
        <v>0</v>
      </c>
      <c r="P28" s="23">
        <v>1</v>
      </c>
      <c r="Q28" s="23">
        <v>0</v>
      </c>
      <c r="R28" s="26">
        <v>0</v>
      </c>
      <c r="S28" s="37">
        <v>0</v>
      </c>
      <c r="T28" s="37">
        <v>0</v>
      </c>
      <c r="U28" s="23">
        <v>0</v>
      </c>
      <c r="V28" s="26">
        <v>0</v>
      </c>
    </row>
    <row r="29" spans="1:22" x14ac:dyDescent="0.3">
      <c r="A29" s="2"/>
      <c r="B29" s="2" t="s">
        <v>84</v>
      </c>
      <c r="C29" s="21">
        <v>119</v>
      </c>
      <c r="D29" s="23">
        <v>96</v>
      </c>
      <c r="E29" s="23">
        <v>291</v>
      </c>
      <c r="F29" s="26">
        <v>189</v>
      </c>
      <c r="G29" s="21">
        <v>44</v>
      </c>
      <c r="H29" s="23">
        <v>50</v>
      </c>
      <c r="I29" s="23">
        <v>215</v>
      </c>
      <c r="J29" s="26">
        <v>120</v>
      </c>
      <c r="K29" s="21">
        <v>100</v>
      </c>
      <c r="L29" s="23">
        <v>180</v>
      </c>
      <c r="M29" s="23">
        <v>316</v>
      </c>
      <c r="N29" s="26">
        <v>170</v>
      </c>
      <c r="O29" s="21">
        <v>26</v>
      </c>
      <c r="P29" s="23">
        <v>113</v>
      </c>
      <c r="Q29" s="23">
        <v>207</v>
      </c>
      <c r="R29" s="26">
        <v>89</v>
      </c>
      <c r="S29" s="37">
        <v>143</v>
      </c>
      <c r="T29" s="37">
        <v>166</v>
      </c>
      <c r="U29" s="23">
        <v>362</v>
      </c>
      <c r="V29" s="26">
        <v>304</v>
      </c>
    </row>
    <row r="30" spans="1:22" x14ac:dyDescent="0.3">
      <c r="A30" s="2"/>
      <c r="B30" s="2" t="s">
        <v>85</v>
      </c>
      <c r="C30" s="21">
        <v>0</v>
      </c>
      <c r="D30" s="23">
        <v>0</v>
      </c>
      <c r="E30" s="23">
        <v>0</v>
      </c>
      <c r="F30" s="26">
        <v>9</v>
      </c>
      <c r="G30" s="21">
        <v>0</v>
      </c>
      <c r="H30" s="23">
        <v>0</v>
      </c>
      <c r="I30" s="23">
        <v>0</v>
      </c>
      <c r="J30" s="26">
        <v>36</v>
      </c>
      <c r="K30" s="21">
        <v>0</v>
      </c>
      <c r="L30" s="23">
        <v>0</v>
      </c>
      <c r="M30" s="23">
        <v>0</v>
      </c>
      <c r="N30" s="26">
        <v>18</v>
      </c>
      <c r="O30" s="21">
        <v>0</v>
      </c>
      <c r="P30" s="23">
        <v>0</v>
      </c>
      <c r="Q30" s="23">
        <v>0</v>
      </c>
      <c r="R30" s="26">
        <v>27</v>
      </c>
      <c r="S30" s="37">
        <v>0</v>
      </c>
      <c r="T30" s="37">
        <v>0</v>
      </c>
      <c r="U30" s="23">
        <v>0</v>
      </c>
      <c r="V30" s="26">
        <v>0</v>
      </c>
    </row>
    <row r="31" spans="1:22" x14ac:dyDescent="0.3">
      <c r="A31" s="2"/>
      <c r="B31" s="2" t="s">
        <v>86</v>
      </c>
      <c r="C31" s="21">
        <v>107</v>
      </c>
      <c r="D31" s="23">
        <v>0</v>
      </c>
      <c r="E31" s="23">
        <v>0</v>
      </c>
      <c r="F31" s="26">
        <v>0</v>
      </c>
      <c r="G31" s="21">
        <v>29</v>
      </c>
      <c r="H31" s="23">
        <v>0</v>
      </c>
      <c r="I31" s="23">
        <v>0</v>
      </c>
      <c r="J31" s="26">
        <v>0</v>
      </c>
      <c r="K31" s="21">
        <v>107</v>
      </c>
      <c r="L31" s="23">
        <v>0</v>
      </c>
      <c r="M31" s="23">
        <v>0</v>
      </c>
      <c r="N31" s="26">
        <v>0</v>
      </c>
      <c r="O31" s="21">
        <v>52</v>
      </c>
      <c r="P31" s="23">
        <v>0</v>
      </c>
      <c r="Q31" s="23">
        <v>0</v>
      </c>
      <c r="R31" s="26">
        <v>0</v>
      </c>
      <c r="S31" s="37">
        <v>105</v>
      </c>
      <c r="T31" s="37">
        <v>0</v>
      </c>
      <c r="U31" s="23">
        <v>0</v>
      </c>
      <c r="V31" s="26">
        <v>0</v>
      </c>
    </row>
    <row r="32" spans="1:22" x14ac:dyDescent="0.3">
      <c r="A32" s="2"/>
      <c r="B32" s="2" t="s">
        <v>88</v>
      </c>
      <c r="C32" s="21">
        <v>37</v>
      </c>
      <c r="D32" s="23">
        <v>89</v>
      </c>
      <c r="E32" s="23">
        <v>59</v>
      </c>
      <c r="F32" s="26">
        <v>47</v>
      </c>
      <c r="G32" s="21">
        <v>47</v>
      </c>
      <c r="H32" s="23">
        <v>76</v>
      </c>
      <c r="I32" s="23">
        <v>45</v>
      </c>
      <c r="J32" s="26">
        <v>40</v>
      </c>
      <c r="K32" s="21">
        <v>32</v>
      </c>
      <c r="L32" s="23">
        <v>98</v>
      </c>
      <c r="M32" s="23">
        <v>56</v>
      </c>
      <c r="N32" s="26">
        <v>42</v>
      </c>
      <c r="O32" s="21">
        <v>15</v>
      </c>
      <c r="P32" s="23">
        <v>99</v>
      </c>
      <c r="Q32" s="23">
        <v>17</v>
      </c>
      <c r="R32" s="26">
        <v>11</v>
      </c>
      <c r="S32" s="37">
        <v>45</v>
      </c>
      <c r="T32" s="37">
        <v>104</v>
      </c>
      <c r="U32" s="23">
        <v>82</v>
      </c>
      <c r="V32" s="26">
        <v>78</v>
      </c>
    </row>
    <row r="33" spans="1:22" x14ac:dyDescent="0.3">
      <c r="A33" s="2"/>
      <c r="B33" s="9" t="s">
        <v>0</v>
      </c>
      <c r="C33" s="22">
        <f>SUM(C4:C32)</f>
        <v>355</v>
      </c>
      <c r="D33" s="22">
        <f t="shared" ref="D33:V33" si="0">SUM(D4:D32)</f>
        <v>356</v>
      </c>
      <c r="E33" s="22">
        <f t="shared" si="0"/>
        <v>716</v>
      </c>
      <c r="F33" s="22">
        <f t="shared" si="0"/>
        <v>418</v>
      </c>
      <c r="G33" s="22">
        <f t="shared" si="0"/>
        <v>147</v>
      </c>
      <c r="H33" s="22">
        <f t="shared" si="0"/>
        <v>202</v>
      </c>
      <c r="I33" s="22">
        <f t="shared" si="0"/>
        <v>1102</v>
      </c>
      <c r="J33" s="22">
        <f t="shared" si="0"/>
        <v>406</v>
      </c>
      <c r="K33" s="22">
        <f t="shared" si="0"/>
        <v>314</v>
      </c>
      <c r="L33" s="22">
        <f t="shared" si="0"/>
        <v>639</v>
      </c>
      <c r="M33" s="22">
        <f t="shared" si="0"/>
        <v>929</v>
      </c>
      <c r="N33" s="22">
        <f t="shared" si="0"/>
        <v>664</v>
      </c>
      <c r="O33" s="22">
        <f t="shared" si="0"/>
        <v>210</v>
      </c>
      <c r="P33" s="22">
        <f t="shared" si="0"/>
        <v>546</v>
      </c>
      <c r="Q33" s="22">
        <f t="shared" si="0"/>
        <v>453</v>
      </c>
      <c r="R33" s="22">
        <f t="shared" si="0"/>
        <v>351</v>
      </c>
      <c r="S33" s="22">
        <f t="shared" si="0"/>
        <v>378</v>
      </c>
      <c r="T33" s="22">
        <f t="shared" si="0"/>
        <v>534</v>
      </c>
      <c r="U33" s="22">
        <f t="shared" si="0"/>
        <v>1211</v>
      </c>
      <c r="V33" s="22">
        <f t="shared" si="0"/>
        <v>608</v>
      </c>
    </row>
    <row r="34" spans="1:22" x14ac:dyDescent="0.3">
      <c r="A34" s="2"/>
    </row>
    <row r="35" spans="1:22" x14ac:dyDescent="0.3">
      <c r="A35" s="25"/>
    </row>
    <row r="36" spans="1:22" x14ac:dyDescent="0.3">
      <c r="B36" s="41" t="s">
        <v>50</v>
      </c>
      <c r="C36" s="106" t="s">
        <v>122</v>
      </c>
      <c r="D36" s="107"/>
      <c r="E36" s="107"/>
      <c r="F36" s="108"/>
      <c r="G36" s="106" t="s">
        <v>123</v>
      </c>
      <c r="H36" s="107"/>
      <c r="I36" s="107"/>
      <c r="J36" s="108"/>
      <c r="K36" s="106" t="s">
        <v>119</v>
      </c>
      <c r="L36" s="107"/>
      <c r="M36" s="107"/>
      <c r="N36" s="108"/>
      <c r="O36" s="106" t="s">
        <v>127</v>
      </c>
      <c r="P36" s="107"/>
      <c r="Q36" s="107"/>
      <c r="R36" s="108"/>
      <c r="S36" s="106" t="s">
        <v>128</v>
      </c>
      <c r="T36" s="107"/>
      <c r="U36" s="107"/>
      <c r="V36" s="108"/>
    </row>
    <row r="37" spans="1:22" x14ac:dyDescent="0.3">
      <c r="B37" s="42"/>
      <c r="C37" s="120" t="s">
        <v>46</v>
      </c>
      <c r="D37" s="121" t="s">
        <v>47</v>
      </c>
      <c r="E37" s="121" t="s">
        <v>48</v>
      </c>
      <c r="F37" s="122" t="s">
        <v>49</v>
      </c>
      <c r="G37" s="120" t="s">
        <v>46</v>
      </c>
      <c r="H37" s="121" t="s">
        <v>47</v>
      </c>
      <c r="I37" s="121" t="s">
        <v>48</v>
      </c>
      <c r="J37" s="122" t="s">
        <v>49</v>
      </c>
      <c r="K37" s="120" t="s">
        <v>46</v>
      </c>
      <c r="L37" s="121" t="s">
        <v>47</v>
      </c>
      <c r="M37" s="121" t="s">
        <v>48</v>
      </c>
      <c r="N37" s="122" t="s">
        <v>49</v>
      </c>
      <c r="O37" s="120" t="s">
        <v>46</v>
      </c>
      <c r="P37" s="121" t="s">
        <v>47</v>
      </c>
      <c r="Q37" s="121" t="s">
        <v>48</v>
      </c>
      <c r="R37" s="122" t="s">
        <v>49</v>
      </c>
      <c r="S37" s="120" t="s">
        <v>46</v>
      </c>
      <c r="T37" s="121" t="s">
        <v>47</v>
      </c>
      <c r="U37" s="121" t="s">
        <v>48</v>
      </c>
      <c r="V37" s="122" t="s">
        <v>49</v>
      </c>
    </row>
    <row r="38" spans="1:22" x14ac:dyDescent="0.3">
      <c r="A38" s="2"/>
      <c r="B38" s="12" t="s">
        <v>54</v>
      </c>
      <c r="C38" s="28">
        <f>(C4/C33)*100</f>
        <v>0.28169014084507044</v>
      </c>
      <c r="D38" s="29">
        <f t="shared" ref="D38:V38" si="1">(D4/D33)*100</f>
        <v>0.84269662921348309</v>
      </c>
      <c r="E38" s="29">
        <f t="shared" si="1"/>
        <v>0.13966480446927373</v>
      </c>
      <c r="F38" s="29">
        <f t="shared" si="1"/>
        <v>4.5454545454545459</v>
      </c>
      <c r="G38" s="28">
        <f t="shared" si="1"/>
        <v>0</v>
      </c>
      <c r="H38" s="29">
        <f t="shared" si="1"/>
        <v>0.99009900990099009</v>
      </c>
      <c r="I38" s="29">
        <f t="shared" si="1"/>
        <v>0</v>
      </c>
      <c r="J38" s="29">
        <f t="shared" si="1"/>
        <v>25.615763546798032</v>
      </c>
      <c r="K38" s="28">
        <f t="shared" si="1"/>
        <v>0.31847133757961787</v>
      </c>
      <c r="L38" s="29">
        <f t="shared" si="1"/>
        <v>0.93896713615023475</v>
      </c>
      <c r="M38" s="29">
        <f t="shared" si="1"/>
        <v>0.2152852529601722</v>
      </c>
      <c r="N38" s="29">
        <f t="shared" si="1"/>
        <v>40.963855421686745</v>
      </c>
      <c r="O38" s="28">
        <f t="shared" si="1"/>
        <v>0.47619047619047622</v>
      </c>
      <c r="P38" s="29">
        <f t="shared" si="1"/>
        <v>0.18315018315018314</v>
      </c>
      <c r="Q38" s="29">
        <f t="shared" si="1"/>
        <v>0.66225165562913912</v>
      </c>
      <c r="R38" s="29">
        <f t="shared" si="1"/>
        <v>31.908831908831907</v>
      </c>
      <c r="S38" s="28">
        <f t="shared" si="1"/>
        <v>0</v>
      </c>
      <c r="T38" s="29">
        <f t="shared" si="1"/>
        <v>0.93632958801498134</v>
      </c>
      <c r="U38" s="29">
        <f t="shared" si="1"/>
        <v>0</v>
      </c>
      <c r="V38" s="30">
        <f t="shared" si="1"/>
        <v>1.1513157894736841</v>
      </c>
    </row>
    <row r="39" spans="1:22" x14ac:dyDescent="0.3">
      <c r="A39" s="2"/>
      <c r="B39" s="12" t="s">
        <v>55</v>
      </c>
      <c r="C39" s="20">
        <f>(C5/C33)*100</f>
        <v>0</v>
      </c>
      <c r="D39" s="27">
        <f t="shared" ref="D39:V39" si="2">(D5/D33)*100</f>
        <v>0</v>
      </c>
      <c r="E39" s="27">
        <f t="shared" si="2"/>
        <v>0</v>
      </c>
      <c r="F39" s="27">
        <f t="shared" si="2"/>
        <v>0</v>
      </c>
      <c r="G39" s="20">
        <f t="shared" si="2"/>
        <v>0.68027210884353739</v>
      </c>
      <c r="H39" s="27">
        <f t="shared" si="2"/>
        <v>0</v>
      </c>
      <c r="I39" s="27">
        <f t="shared" si="2"/>
        <v>0</v>
      </c>
      <c r="J39" s="27">
        <f t="shared" si="2"/>
        <v>0.49261083743842365</v>
      </c>
      <c r="K39" s="20">
        <f t="shared" si="2"/>
        <v>0</v>
      </c>
      <c r="L39" s="27">
        <f t="shared" si="2"/>
        <v>0.78247261345852892</v>
      </c>
      <c r="M39" s="27">
        <f t="shared" si="2"/>
        <v>0.1076426264800861</v>
      </c>
      <c r="N39" s="27">
        <f t="shared" si="2"/>
        <v>0.30120481927710846</v>
      </c>
      <c r="O39" s="20">
        <f t="shared" si="2"/>
        <v>0</v>
      </c>
      <c r="P39" s="27">
        <f t="shared" si="2"/>
        <v>0.36630036630036628</v>
      </c>
      <c r="Q39" s="27">
        <f t="shared" si="2"/>
        <v>3.0905077262693159</v>
      </c>
      <c r="R39" s="27">
        <f t="shared" si="2"/>
        <v>2.5641025641025639</v>
      </c>
      <c r="S39" s="20">
        <f t="shared" si="2"/>
        <v>0</v>
      </c>
      <c r="T39" s="27">
        <f t="shared" si="2"/>
        <v>0</v>
      </c>
      <c r="U39" s="27">
        <f t="shared" si="2"/>
        <v>0</v>
      </c>
      <c r="V39" s="3">
        <f t="shared" si="2"/>
        <v>0.82236842105263153</v>
      </c>
    </row>
    <row r="40" spans="1:22" x14ac:dyDescent="0.3">
      <c r="A40" s="2"/>
      <c r="B40" s="12" t="s">
        <v>56</v>
      </c>
      <c r="C40" s="20">
        <f>(C6/C33)*100</f>
        <v>0</v>
      </c>
      <c r="D40" s="27">
        <f t="shared" ref="D40:V40" si="3">(D6/D33)*100</f>
        <v>0</v>
      </c>
      <c r="E40" s="27">
        <f t="shared" si="3"/>
        <v>0</v>
      </c>
      <c r="F40" s="27">
        <f t="shared" si="3"/>
        <v>0</v>
      </c>
      <c r="G40" s="20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0">
        <f t="shared" si="3"/>
        <v>0.31847133757961787</v>
      </c>
      <c r="L40" s="27">
        <f t="shared" si="3"/>
        <v>0</v>
      </c>
      <c r="M40" s="27">
        <f t="shared" si="3"/>
        <v>0</v>
      </c>
      <c r="N40" s="27">
        <f t="shared" si="3"/>
        <v>0.15060240963855423</v>
      </c>
      <c r="O40" s="20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0">
        <f t="shared" si="3"/>
        <v>0</v>
      </c>
      <c r="T40" s="27">
        <f t="shared" si="3"/>
        <v>0</v>
      </c>
      <c r="U40" s="27">
        <f t="shared" si="3"/>
        <v>0</v>
      </c>
      <c r="V40" s="3">
        <f t="shared" si="3"/>
        <v>0</v>
      </c>
    </row>
    <row r="41" spans="1:22" x14ac:dyDescent="0.3">
      <c r="A41" s="2"/>
      <c r="B41" s="12" t="s">
        <v>57</v>
      </c>
      <c r="C41" s="20">
        <f>(C7/C33)*100</f>
        <v>0</v>
      </c>
      <c r="D41" s="27">
        <f t="shared" ref="D41:V41" si="4">(D7/D33)*100</f>
        <v>0</v>
      </c>
      <c r="E41" s="27">
        <f t="shared" si="4"/>
        <v>0</v>
      </c>
      <c r="F41" s="27">
        <f t="shared" si="4"/>
        <v>0</v>
      </c>
      <c r="G41" s="20">
        <f t="shared" si="4"/>
        <v>0</v>
      </c>
      <c r="H41" s="27">
        <f t="shared" si="4"/>
        <v>0</v>
      </c>
      <c r="I41" s="27">
        <f t="shared" si="4"/>
        <v>0</v>
      </c>
      <c r="J41" s="27">
        <f t="shared" si="4"/>
        <v>0</v>
      </c>
      <c r="K41" s="20">
        <f t="shared" si="4"/>
        <v>0.95541401273885351</v>
      </c>
      <c r="L41" s="27">
        <f t="shared" si="4"/>
        <v>0</v>
      </c>
      <c r="M41" s="27">
        <f t="shared" si="4"/>
        <v>0</v>
      </c>
      <c r="N41" s="27">
        <f t="shared" si="4"/>
        <v>0.60240963855421692</v>
      </c>
      <c r="O41" s="20">
        <f t="shared" si="4"/>
        <v>1.4285714285714286</v>
      </c>
      <c r="P41" s="27">
        <f t="shared" si="4"/>
        <v>0.5494505494505495</v>
      </c>
      <c r="Q41" s="27">
        <f t="shared" si="4"/>
        <v>0</v>
      </c>
      <c r="R41" s="27">
        <f t="shared" si="4"/>
        <v>0.85470085470085477</v>
      </c>
      <c r="S41" s="20">
        <f t="shared" si="4"/>
        <v>0.79365079365079361</v>
      </c>
      <c r="T41" s="27">
        <f t="shared" si="4"/>
        <v>0</v>
      </c>
      <c r="U41" s="27">
        <f t="shared" si="4"/>
        <v>0</v>
      </c>
      <c r="V41" s="3">
        <f t="shared" si="4"/>
        <v>0.6578947368421052</v>
      </c>
    </row>
    <row r="42" spans="1:22" x14ac:dyDescent="0.3">
      <c r="A42" s="2"/>
      <c r="B42" s="12" t="s">
        <v>58</v>
      </c>
      <c r="C42" s="20">
        <f>(C8/C33)*100</f>
        <v>0.28169014084507044</v>
      </c>
      <c r="D42" s="27">
        <f t="shared" ref="D42:V42" si="5">(D8/D33)*100</f>
        <v>0</v>
      </c>
      <c r="E42" s="27">
        <f t="shared" si="5"/>
        <v>0.13966480446927373</v>
      </c>
      <c r="F42" s="27">
        <f t="shared" si="5"/>
        <v>0</v>
      </c>
      <c r="G42" s="20">
        <f t="shared" si="5"/>
        <v>0</v>
      </c>
      <c r="H42" s="27">
        <f t="shared" si="5"/>
        <v>0</v>
      </c>
      <c r="I42" s="27">
        <f t="shared" si="5"/>
        <v>0</v>
      </c>
      <c r="J42" s="27">
        <f t="shared" si="5"/>
        <v>0</v>
      </c>
      <c r="K42" s="20">
        <f t="shared" si="5"/>
        <v>1.2738853503184715</v>
      </c>
      <c r="L42" s="27">
        <f t="shared" si="5"/>
        <v>0</v>
      </c>
      <c r="M42" s="27">
        <f t="shared" si="5"/>
        <v>0</v>
      </c>
      <c r="N42" s="27">
        <f t="shared" si="5"/>
        <v>0.15060240963855423</v>
      </c>
      <c r="O42" s="20">
        <f t="shared" si="5"/>
        <v>0.47619047619047622</v>
      </c>
      <c r="P42" s="27">
        <f t="shared" si="5"/>
        <v>0</v>
      </c>
      <c r="Q42" s="27">
        <f t="shared" si="5"/>
        <v>0.22075055187637968</v>
      </c>
      <c r="R42" s="27">
        <f t="shared" si="5"/>
        <v>0</v>
      </c>
      <c r="S42" s="20">
        <f t="shared" si="5"/>
        <v>0.79365079365079361</v>
      </c>
      <c r="T42" s="27">
        <f t="shared" si="5"/>
        <v>0</v>
      </c>
      <c r="U42" s="27">
        <f t="shared" si="5"/>
        <v>8.2576383154417829E-2</v>
      </c>
      <c r="V42" s="3">
        <f t="shared" si="5"/>
        <v>0.1644736842105263</v>
      </c>
    </row>
    <row r="43" spans="1:22" x14ac:dyDescent="0.3">
      <c r="A43" s="2"/>
      <c r="B43" s="12" t="s">
        <v>59</v>
      </c>
      <c r="C43" s="20">
        <f>(C9/C33)*100</f>
        <v>0</v>
      </c>
      <c r="D43" s="27">
        <f t="shared" ref="D43:V43" si="6">(D9/D33)*100</f>
        <v>27.808988764044944</v>
      </c>
      <c r="E43" s="27">
        <f t="shared" si="6"/>
        <v>25.41899441340782</v>
      </c>
      <c r="F43" s="27">
        <f t="shared" si="6"/>
        <v>0</v>
      </c>
      <c r="G43" s="20">
        <f t="shared" si="6"/>
        <v>0</v>
      </c>
      <c r="H43" s="27">
        <f t="shared" si="6"/>
        <v>0</v>
      </c>
      <c r="I43" s="27">
        <f t="shared" si="6"/>
        <v>71.778584392014523</v>
      </c>
      <c r="J43" s="27">
        <f t="shared" si="6"/>
        <v>0.24630541871921183</v>
      </c>
      <c r="K43" s="20">
        <f t="shared" si="6"/>
        <v>0</v>
      </c>
      <c r="L43" s="27">
        <f t="shared" si="6"/>
        <v>30.046948356807512</v>
      </c>
      <c r="M43" s="27">
        <f t="shared" si="6"/>
        <v>34.015069967707213</v>
      </c>
      <c r="N43" s="27">
        <f t="shared" si="6"/>
        <v>0.90361445783132521</v>
      </c>
      <c r="O43" s="20">
        <f t="shared" si="6"/>
        <v>0</v>
      </c>
      <c r="P43" s="27">
        <f t="shared" si="6"/>
        <v>35.531135531135533</v>
      </c>
      <c r="Q43" s="27">
        <f t="shared" si="6"/>
        <v>9.2715231788079464</v>
      </c>
      <c r="R43" s="27">
        <f t="shared" si="6"/>
        <v>0</v>
      </c>
      <c r="S43" s="20">
        <f t="shared" si="6"/>
        <v>0</v>
      </c>
      <c r="T43" s="27">
        <f t="shared" si="6"/>
        <v>17.790262172284642</v>
      </c>
      <c r="U43" s="27">
        <f t="shared" si="6"/>
        <v>42.196531791907518</v>
      </c>
      <c r="V43" s="3">
        <f t="shared" si="6"/>
        <v>0</v>
      </c>
    </row>
    <row r="44" spans="1:22" x14ac:dyDescent="0.3">
      <c r="A44" s="2"/>
      <c r="B44" s="12" t="s">
        <v>61</v>
      </c>
      <c r="C44" s="20">
        <f>(C10/C33)*100</f>
        <v>0</v>
      </c>
      <c r="D44" s="27">
        <f t="shared" ref="D44:V44" si="7">(D10/D33)*100</f>
        <v>0</v>
      </c>
      <c r="E44" s="27">
        <f t="shared" si="7"/>
        <v>0.27932960893854747</v>
      </c>
      <c r="F44" s="27">
        <f t="shared" si="7"/>
        <v>0</v>
      </c>
      <c r="G44" s="20">
        <f t="shared" si="7"/>
        <v>0</v>
      </c>
      <c r="H44" s="27">
        <f t="shared" si="7"/>
        <v>0</v>
      </c>
      <c r="I44" s="27">
        <f t="shared" si="7"/>
        <v>0</v>
      </c>
      <c r="J44" s="27">
        <f t="shared" si="7"/>
        <v>0</v>
      </c>
      <c r="K44" s="20">
        <f t="shared" si="7"/>
        <v>0</v>
      </c>
      <c r="L44" s="27">
        <f t="shared" si="7"/>
        <v>0</v>
      </c>
      <c r="M44" s="27">
        <f t="shared" si="7"/>
        <v>0.4305705059203444</v>
      </c>
      <c r="N44" s="27">
        <f t="shared" si="7"/>
        <v>0</v>
      </c>
      <c r="O44" s="20">
        <f t="shared" si="7"/>
        <v>0</v>
      </c>
      <c r="P44" s="27">
        <f t="shared" si="7"/>
        <v>0</v>
      </c>
      <c r="Q44" s="27">
        <f t="shared" si="7"/>
        <v>0.66225165562913912</v>
      </c>
      <c r="R44" s="27">
        <f t="shared" si="7"/>
        <v>0</v>
      </c>
      <c r="S44" s="20">
        <f t="shared" si="7"/>
        <v>0</v>
      </c>
      <c r="T44" s="27">
        <f t="shared" si="7"/>
        <v>0</v>
      </c>
      <c r="U44" s="27">
        <f t="shared" si="7"/>
        <v>0</v>
      </c>
      <c r="V44" s="3">
        <f t="shared" si="7"/>
        <v>0</v>
      </c>
    </row>
    <row r="45" spans="1:22" x14ac:dyDescent="0.3">
      <c r="A45" s="2"/>
      <c r="B45" s="12" t="s">
        <v>62</v>
      </c>
      <c r="C45" s="20">
        <f>(C11/C33)*100</f>
        <v>0.28169014084507044</v>
      </c>
      <c r="D45" s="27">
        <f t="shared" ref="D45:V45" si="8">(D11/D33)*100</f>
        <v>0.2808988764044944</v>
      </c>
      <c r="E45" s="27">
        <f t="shared" si="8"/>
        <v>0</v>
      </c>
      <c r="F45" s="27">
        <f t="shared" si="8"/>
        <v>0</v>
      </c>
      <c r="G45" s="20">
        <f t="shared" si="8"/>
        <v>0</v>
      </c>
      <c r="H45" s="27">
        <f t="shared" si="8"/>
        <v>0</v>
      </c>
      <c r="I45" s="27">
        <f t="shared" si="8"/>
        <v>0</v>
      </c>
      <c r="J45" s="27">
        <f t="shared" si="8"/>
        <v>0</v>
      </c>
      <c r="K45" s="20">
        <f t="shared" si="8"/>
        <v>1.2738853503184715</v>
      </c>
      <c r="L45" s="27">
        <f t="shared" si="8"/>
        <v>0.46948356807511737</v>
      </c>
      <c r="M45" s="27">
        <f t="shared" si="8"/>
        <v>0.32292787944025836</v>
      </c>
      <c r="N45" s="27">
        <f t="shared" si="8"/>
        <v>0.30120481927710846</v>
      </c>
      <c r="O45" s="20">
        <f t="shared" si="8"/>
        <v>1.4285714285714286</v>
      </c>
      <c r="P45" s="27">
        <f t="shared" si="8"/>
        <v>0.91575091575091583</v>
      </c>
      <c r="Q45" s="27">
        <f t="shared" si="8"/>
        <v>0</v>
      </c>
      <c r="R45" s="27">
        <f t="shared" si="8"/>
        <v>0.28490028490028491</v>
      </c>
      <c r="S45" s="20">
        <f t="shared" si="8"/>
        <v>0.52910052910052907</v>
      </c>
      <c r="T45" s="27">
        <f t="shared" si="8"/>
        <v>0.93632958801498134</v>
      </c>
      <c r="U45" s="27">
        <f t="shared" si="8"/>
        <v>8.2576383154417829E-2</v>
      </c>
      <c r="V45" s="3">
        <f t="shared" si="8"/>
        <v>0</v>
      </c>
    </row>
    <row r="46" spans="1:22" x14ac:dyDescent="0.3">
      <c r="A46" s="2"/>
      <c r="B46" s="12" t="s">
        <v>63</v>
      </c>
      <c r="C46" s="20">
        <f>(C12/C33)*100</f>
        <v>2.535211267605634</v>
      </c>
      <c r="D46" s="27">
        <f t="shared" ref="D46:V46" si="9">(D12/D33)*100</f>
        <v>5.3370786516853927</v>
      </c>
      <c r="E46" s="27">
        <f t="shared" si="9"/>
        <v>1.6759776536312849</v>
      </c>
      <c r="F46" s="27">
        <f t="shared" si="9"/>
        <v>9.0909090909090917</v>
      </c>
      <c r="G46" s="20">
        <f t="shared" si="9"/>
        <v>2.0408163265306123</v>
      </c>
      <c r="H46" s="27">
        <f t="shared" si="9"/>
        <v>5.9405940594059405</v>
      </c>
      <c r="I46" s="27">
        <f t="shared" si="9"/>
        <v>0.8166969147005444</v>
      </c>
      <c r="J46" s="27">
        <f t="shared" si="9"/>
        <v>4.4334975369458132</v>
      </c>
      <c r="K46" s="20">
        <f t="shared" si="9"/>
        <v>3.8216560509554141</v>
      </c>
      <c r="L46" s="27">
        <f t="shared" si="9"/>
        <v>3.286384976525822</v>
      </c>
      <c r="M46" s="27">
        <f t="shared" si="9"/>
        <v>1.2917115177610334</v>
      </c>
      <c r="N46" s="27">
        <f t="shared" si="9"/>
        <v>6.024096385542169</v>
      </c>
      <c r="O46" s="20">
        <f t="shared" si="9"/>
        <v>7.1428571428571423</v>
      </c>
      <c r="P46" s="27">
        <f t="shared" si="9"/>
        <v>4.5787545787545785</v>
      </c>
      <c r="Q46" s="27">
        <f t="shared" si="9"/>
        <v>3.3112582781456954</v>
      </c>
      <c r="R46" s="27">
        <f t="shared" si="9"/>
        <v>11.111111111111111</v>
      </c>
      <c r="S46" s="20">
        <f t="shared" si="9"/>
        <v>0</v>
      </c>
      <c r="T46" s="27">
        <f t="shared" si="9"/>
        <v>3.3707865168539324</v>
      </c>
      <c r="U46" s="27">
        <f t="shared" si="9"/>
        <v>0</v>
      </c>
      <c r="V46" s="3">
        <f t="shared" si="9"/>
        <v>4.4407894736842106</v>
      </c>
    </row>
    <row r="47" spans="1:22" x14ac:dyDescent="0.3">
      <c r="A47" s="2"/>
      <c r="B47" s="12" t="s">
        <v>64</v>
      </c>
      <c r="C47" s="20">
        <f>(C13/C33)*100</f>
        <v>1.1267605633802817</v>
      </c>
      <c r="D47" s="27">
        <f t="shared" ref="D47:V47" si="10">(D13/D33)*100</f>
        <v>0.5617977528089888</v>
      </c>
      <c r="E47" s="27">
        <f t="shared" si="10"/>
        <v>0</v>
      </c>
      <c r="F47" s="27">
        <f t="shared" si="10"/>
        <v>0.4784688995215311</v>
      </c>
      <c r="G47" s="20">
        <f t="shared" si="10"/>
        <v>0.68027210884353739</v>
      </c>
      <c r="H47" s="27">
        <f t="shared" si="10"/>
        <v>0.49504950495049505</v>
      </c>
      <c r="I47" s="27">
        <f t="shared" si="10"/>
        <v>0.45372050816696918</v>
      </c>
      <c r="J47" s="27">
        <f t="shared" si="10"/>
        <v>1.4778325123152709</v>
      </c>
      <c r="K47" s="20">
        <f t="shared" si="10"/>
        <v>1.2738853503184715</v>
      </c>
      <c r="L47" s="27">
        <f t="shared" si="10"/>
        <v>3.4428794992175273</v>
      </c>
      <c r="M47" s="27">
        <f t="shared" si="10"/>
        <v>0.2152852529601722</v>
      </c>
      <c r="N47" s="27">
        <f t="shared" si="10"/>
        <v>0.60240963855421692</v>
      </c>
      <c r="O47" s="20">
        <f t="shared" si="10"/>
        <v>1.9047619047619049</v>
      </c>
      <c r="P47" s="27">
        <f t="shared" si="10"/>
        <v>2.197802197802198</v>
      </c>
      <c r="Q47" s="27">
        <f t="shared" si="10"/>
        <v>1.1037527593818985</v>
      </c>
      <c r="R47" s="27">
        <f t="shared" si="10"/>
        <v>3.4188034188034191</v>
      </c>
      <c r="S47" s="20">
        <f t="shared" si="10"/>
        <v>1.3227513227513228</v>
      </c>
      <c r="T47" s="27">
        <f t="shared" si="10"/>
        <v>1.6853932584269662</v>
      </c>
      <c r="U47" s="27">
        <f t="shared" si="10"/>
        <v>0.495458298926507</v>
      </c>
      <c r="V47" s="3">
        <f t="shared" si="10"/>
        <v>0.49342105263157893</v>
      </c>
    </row>
    <row r="48" spans="1:22" x14ac:dyDescent="0.3">
      <c r="A48" s="2"/>
      <c r="B48" s="12" t="s">
        <v>65</v>
      </c>
      <c r="C48" s="20">
        <f>(C14/C33)*100</f>
        <v>0</v>
      </c>
      <c r="D48" s="27">
        <f t="shared" ref="D48:V48" si="11">(D14/D33)*100</f>
        <v>0</v>
      </c>
      <c r="E48" s="27">
        <f t="shared" si="11"/>
        <v>5.5865921787709496</v>
      </c>
      <c r="F48" s="27">
        <f t="shared" si="11"/>
        <v>0</v>
      </c>
      <c r="G48" s="20">
        <f t="shared" si="11"/>
        <v>0</v>
      </c>
      <c r="H48" s="27">
        <f t="shared" si="11"/>
        <v>0</v>
      </c>
      <c r="I48" s="27">
        <f t="shared" si="11"/>
        <v>9.0744101633393831E-2</v>
      </c>
      <c r="J48" s="27">
        <f t="shared" si="11"/>
        <v>0</v>
      </c>
      <c r="K48" s="20">
        <f t="shared" si="11"/>
        <v>0</v>
      </c>
      <c r="L48" s="27">
        <f t="shared" si="11"/>
        <v>0</v>
      </c>
      <c r="M48" s="27">
        <f t="shared" si="11"/>
        <v>6.7814854682454255</v>
      </c>
      <c r="N48" s="27">
        <f t="shared" si="11"/>
        <v>0</v>
      </c>
      <c r="O48" s="20">
        <f t="shared" si="11"/>
        <v>0</v>
      </c>
      <c r="P48" s="27">
        <f t="shared" si="11"/>
        <v>0</v>
      </c>
      <c r="Q48" s="27">
        <f t="shared" si="11"/>
        <v>12.582781456953644</v>
      </c>
      <c r="R48" s="27">
        <f t="shared" si="11"/>
        <v>0</v>
      </c>
      <c r="S48" s="20">
        <f t="shared" si="11"/>
        <v>0</v>
      </c>
      <c r="T48" s="27">
        <f t="shared" si="11"/>
        <v>0</v>
      </c>
      <c r="U48" s="27">
        <f t="shared" si="11"/>
        <v>2.2295623451692816</v>
      </c>
      <c r="V48" s="3">
        <f t="shared" si="11"/>
        <v>0</v>
      </c>
    </row>
    <row r="49" spans="1:22" x14ac:dyDescent="0.3">
      <c r="A49" s="2"/>
      <c r="B49" s="12" t="s">
        <v>66</v>
      </c>
      <c r="C49" s="20">
        <f>(C15/C33)*100</f>
        <v>0</v>
      </c>
      <c r="D49" s="27">
        <f t="shared" ref="D49:V49" si="12">(D15/D33)*100</f>
        <v>0.5617977528089888</v>
      </c>
      <c r="E49" s="27">
        <f t="shared" si="12"/>
        <v>0</v>
      </c>
      <c r="F49" s="27">
        <f t="shared" si="12"/>
        <v>1.4354066985645932</v>
      </c>
      <c r="G49" s="20">
        <f t="shared" si="12"/>
        <v>0.68027210884353739</v>
      </c>
      <c r="H49" s="27">
        <f t="shared" si="12"/>
        <v>0.49504950495049505</v>
      </c>
      <c r="I49" s="27">
        <f t="shared" si="12"/>
        <v>0.45372050816696918</v>
      </c>
      <c r="J49" s="27">
        <f t="shared" si="12"/>
        <v>3.4482758620689653</v>
      </c>
      <c r="K49" s="20">
        <f t="shared" si="12"/>
        <v>0.63694267515923575</v>
      </c>
      <c r="L49" s="27">
        <f t="shared" si="12"/>
        <v>1.2519561815336464</v>
      </c>
      <c r="M49" s="27">
        <f t="shared" si="12"/>
        <v>0.2152852529601722</v>
      </c>
      <c r="N49" s="27">
        <f t="shared" si="12"/>
        <v>1.0542168674698795</v>
      </c>
      <c r="O49" s="20">
        <f t="shared" si="12"/>
        <v>0.95238095238095244</v>
      </c>
      <c r="P49" s="27">
        <f t="shared" si="12"/>
        <v>0.36630036630036628</v>
      </c>
      <c r="Q49" s="27">
        <f t="shared" si="12"/>
        <v>0.22075055187637968</v>
      </c>
      <c r="R49" s="27">
        <f t="shared" si="12"/>
        <v>1.7094017094017095</v>
      </c>
      <c r="S49" s="20">
        <f t="shared" si="12"/>
        <v>0</v>
      </c>
      <c r="T49" s="27">
        <f t="shared" si="12"/>
        <v>0.74906367041198507</v>
      </c>
      <c r="U49" s="27">
        <f t="shared" si="12"/>
        <v>0.2477291494632535</v>
      </c>
      <c r="V49" s="3">
        <f t="shared" si="12"/>
        <v>1.3157894736842104</v>
      </c>
    </row>
    <row r="50" spans="1:22" x14ac:dyDescent="0.3">
      <c r="A50" s="2"/>
      <c r="B50" s="12" t="s">
        <v>67</v>
      </c>
      <c r="C50" s="20">
        <f>(C16/C33)*100</f>
        <v>0</v>
      </c>
      <c r="D50" s="27">
        <f t="shared" ref="D50:V50" si="13">(D16/D33)*100</f>
        <v>0</v>
      </c>
      <c r="E50" s="27">
        <f t="shared" si="13"/>
        <v>0.13966480446927373</v>
      </c>
      <c r="F50" s="27">
        <f t="shared" si="13"/>
        <v>0</v>
      </c>
      <c r="G50" s="20">
        <f t="shared" si="13"/>
        <v>0</v>
      </c>
      <c r="H50" s="27">
        <f t="shared" si="13"/>
        <v>0</v>
      </c>
      <c r="I50" s="27">
        <f t="shared" si="13"/>
        <v>0</v>
      </c>
      <c r="J50" s="27">
        <f t="shared" si="13"/>
        <v>0</v>
      </c>
      <c r="K50" s="20">
        <f t="shared" si="13"/>
        <v>0</v>
      </c>
      <c r="L50" s="27">
        <f t="shared" si="13"/>
        <v>0</v>
      </c>
      <c r="M50" s="27">
        <f t="shared" si="13"/>
        <v>0.1076426264800861</v>
      </c>
      <c r="N50" s="27">
        <f t="shared" si="13"/>
        <v>0</v>
      </c>
      <c r="O50" s="20">
        <f t="shared" si="13"/>
        <v>0</v>
      </c>
      <c r="P50" s="27">
        <f t="shared" si="13"/>
        <v>0</v>
      </c>
      <c r="Q50" s="27">
        <f t="shared" si="13"/>
        <v>0.66225165562913912</v>
      </c>
      <c r="R50" s="27">
        <f t="shared" si="13"/>
        <v>0</v>
      </c>
      <c r="S50" s="20">
        <f t="shared" si="13"/>
        <v>0</v>
      </c>
      <c r="T50" s="27">
        <f t="shared" si="13"/>
        <v>0</v>
      </c>
      <c r="U50" s="27">
        <f t="shared" si="13"/>
        <v>0</v>
      </c>
      <c r="V50" s="3">
        <f t="shared" si="13"/>
        <v>0</v>
      </c>
    </row>
    <row r="51" spans="1:22" x14ac:dyDescent="0.3">
      <c r="A51" s="2"/>
      <c r="B51" s="12" t="s">
        <v>68</v>
      </c>
      <c r="C51" s="20">
        <f>(C17/C33)*100</f>
        <v>0</v>
      </c>
      <c r="D51" s="27">
        <f t="shared" ref="D51:V51" si="14">(D17/D33)*100</f>
        <v>0</v>
      </c>
      <c r="E51" s="27">
        <f t="shared" si="14"/>
        <v>0</v>
      </c>
      <c r="F51" s="27">
        <f t="shared" si="14"/>
        <v>0.4784688995215311</v>
      </c>
      <c r="G51" s="20">
        <f t="shared" si="14"/>
        <v>0</v>
      </c>
      <c r="H51" s="27">
        <f t="shared" si="14"/>
        <v>0</v>
      </c>
      <c r="I51" s="27">
        <f t="shared" si="14"/>
        <v>0</v>
      </c>
      <c r="J51" s="27">
        <f t="shared" si="14"/>
        <v>0</v>
      </c>
      <c r="K51" s="20">
        <f t="shared" si="14"/>
        <v>0</v>
      </c>
      <c r="L51" s="27">
        <f t="shared" si="14"/>
        <v>0</v>
      </c>
      <c r="M51" s="27">
        <f t="shared" si="14"/>
        <v>0</v>
      </c>
      <c r="N51" s="27">
        <f t="shared" si="14"/>
        <v>0</v>
      </c>
      <c r="O51" s="20">
        <f t="shared" si="14"/>
        <v>0</v>
      </c>
      <c r="P51" s="27">
        <f t="shared" si="14"/>
        <v>0</v>
      </c>
      <c r="Q51" s="27">
        <f t="shared" si="14"/>
        <v>0</v>
      </c>
      <c r="R51" s="27">
        <f t="shared" si="14"/>
        <v>0.56980056980056981</v>
      </c>
      <c r="S51" s="20">
        <f t="shared" si="14"/>
        <v>0</v>
      </c>
      <c r="T51" s="27">
        <f t="shared" si="14"/>
        <v>0</v>
      </c>
      <c r="U51" s="27">
        <f t="shared" si="14"/>
        <v>0</v>
      </c>
      <c r="V51" s="3">
        <f t="shared" si="14"/>
        <v>0</v>
      </c>
    </row>
    <row r="52" spans="1:22" x14ac:dyDescent="0.3">
      <c r="A52" s="2"/>
      <c r="B52" s="12" t="s">
        <v>70</v>
      </c>
      <c r="C52" s="20">
        <f>(C18/C33)*100</f>
        <v>0</v>
      </c>
      <c r="D52" s="27">
        <f t="shared" ref="D52:V52" si="15">(D18/D33)*100</f>
        <v>0</v>
      </c>
      <c r="E52" s="27">
        <f t="shared" si="15"/>
        <v>0</v>
      </c>
      <c r="F52" s="27">
        <f t="shared" si="15"/>
        <v>0.9569377990430622</v>
      </c>
      <c r="G52" s="20">
        <f t="shared" si="15"/>
        <v>0</v>
      </c>
      <c r="H52" s="27">
        <f t="shared" si="15"/>
        <v>0.99009900990099009</v>
      </c>
      <c r="I52" s="27">
        <f t="shared" si="15"/>
        <v>0</v>
      </c>
      <c r="J52" s="27">
        <f t="shared" si="15"/>
        <v>0.98522167487684731</v>
      </c>
      <c r="K52" s="20">
        <f t="shared" si="15"/>
        <v>0</v>
      </c>
      <c r="L52" s="27">
        <f t="shared" si="15"/>
        <v>0</v>
      </c>
      <c r="M52" s="27">
        <f t="shared" si="15"/>
        <v>0</v>
      </c>
      <c r="N52" s="27">
        <f t="shared" si="15"/>
        <v>0.75301204819277112</v>
      </c>
      <c r="O52" s="20">
        <f t="shared" si="15"/>
        <v>0</v>
      </c>
      <c r="P52" s="27">
        <f t="shared" si="15"/>
        <v>0</v>
      </c>
      <c r="Q52" s="27">
        <f t="shared" si="15"/>
        <v>0</v>
      </c>
      <c r="R52" s="27">
        <f t="shared" si="15"/>
        <v>1.4245014245014245</v>
      </c>
      <c r="S52" s="20">
        <f t="shared" si="15"/>
        <v>0</v>
      </c>
      <c r="T52" s="27">
        <f t="shared" si="15"/>
        <v>0.37453183520599254</v>
      </c>
      <c r="U52" s="27">
        <f t="shared" si="15"/>
        <v>0</v>
      </c>
      <c r="V52" s="3">
        <f t="shared" si="15"/>
        <v>0.3289473684210526</v>
      </c>
    </row>
    <row r="53" spans="1:22" x14ac:dyDescent="0.3">
      <c r="A53" s="2"/>
      <c r="B53" s="12" t="s">
        <v>71</v>
      </c>
      <c r="C53" s="20">
        <f>(C19/C33)*100</f>
        <v>16.901408450704224</v>
      </c>
      <c r="D53" s="27">
        <f t="shared" ref="D53:V53" si="16">(D19/D33)*100</f>
        <v>0</v>
      </c>
      <c r="E53" s="27">
        <f t="shared" si="16"/>
        <v>0</v>
      </c>
      <c r="F53" s="27">
        <f t="shared" si="16"/>
        <v>1.4354066985645932</v>
      </c>
      <c r="G53" s="20">
        <f t="shared" si="16"/>
        <v>2.0408163265306123</v>
      </c>
      <c r="H53" s="27">
        <f t="shared" si="16"/>
        <v>0</v>
      </c>
      <c r="I53" s="27">
        <f t="shared" si="16"/>
        <v>0</v>
      </c>
      <c r="J53" s="27">
        <f t="shared" si="16"/>
        <v>0</v>
      </c>
      <c r="K53" s="20">
        <f t="shared" si="16"/>
        <v>7.0063694267515926</v>
      </c>
      <c r="L53" s="27">
        <f t="shared" si="16"/>
        <v>0</v>
      </c>
      <c r="M53" s="27">
        <f t="shared" si="16"/>
        <v>0</v>
      </c>
      <c r="N53" s="27">
        <f t="shared" si="16"/>
        <v>0</v>
      </c>
      <c r="O53" s="20">
        <f t="shared" si="16"/>
        <v>34.761904761904759</v>
      </c>
      <c r="P53" s="27">
        <f t="shared" si="16"/>
        <v>0</v>
      </c>
      <c r="Q53" s="27">
        <f t="shared" si="16"/>
        <v>0</v>
      </c>
      <c r="R53" s="27">
        <f t="shared" si="16"/>
        <v>0</v>
      </c>
      <c r="S53" s="20">
        <f t="shared" si="16"/>
        <v>10.317460317460316</v>
      </c>
      <c r="T53" s="27">
        <f t="shared" si="16"/>
        <v>0</v>
      </c>
      <c r="U53" s="27">
        <f t="shared" si="16"/>
        <v>0</v>
      </c>
      <c r="V53" s="3">
        <f t="shared" si="16"/>
        <v>0</v>
      </c>
    </row>
    <row r="54" spans="1:22" x14ac:dyDescent="0.3">
      <c r="A54" s="2"/>
      <c r="B54" s="12" t="s">
        <v>72</v>
      </c>
      <c r="C54" s="20">
        <f>(C20/C33)*100</f>
        <v>0</v>
      </c>
      <c r="D54" s="27">
        <f t="shared" ref="D54:V54" si="17">(D20/D33)*100</f>
        <v>1.9662921348314606</v>
      </c>
      <c r="E54" s="27">
        <f t="shared" si="17"/>
        <v>0.27932960893854747</v>
      </c>
      <c r="F54" s="27">
        <f t="shared" si="17"/>
        <v>0.71770334928229662</v>
      </c>
      <c r="G54" s="20">
        <f t="shared" si="17"/>
        <v>0</v>
      </c>
      <c r="H54" s="27">
        <f t="shared" si="17"/>
        <v>1.9801980198019802</v>
      </c>
      <c r="I54" s="27">
        <f t="shared" si="17"/>
        <v>0</v>
      </c>
      <c r="J54" s="27">
        <f t="shared" si="17"/>
        <v>0.73891625615763545</v>
      </c>
      <c r="K54" s="20">
        <f t="shared" si="17"/>
        <v>0</v>
      </c>
      <c r="L54" s="27">
        <f t="shared" si="17"/>
        <v>0.93896713615023475</v>
      </c>
      <c r="M54" s="27">
        <f t="shared" si="17"/>
        <v>0</v>
      </c>
      <c r="N54" s="27">
        <f t="shared" si="17"/>
        <v>0.45180722891566261</v>
      </c>
      <c r="O54" s="20">
        <f t="shared" si="17"/>
        <v>0</v>
      </c>
      <c r="P54" s="27">
        <f t="shared" si="17"/>
        <v>0.18315018315018314</v>
      </c>
      <c r="Q54" s="27">
        <f t="shared" si="17"/>
        <v>0</v>
      </c>
      <c r="R54" s="27">
        <f t="shared" si="17"/>
        <v>0</v>
      </c>
      <c r="S54" s="20">
        <f t="shared" si="17"/>
        <v>0</v>
      </c>
      <c r="T54" s="27">
        <f t="shared" si="17"/>
        <v>1.4981273408239701</v>
      </c>
      <c r="U54" s="27">
        <f t="shared" si="17"/>
        <v>0</v>
      </c>
      <c r="V54" s="3">
        <f t="shared" si="17"/>
        <v>0.6578947368421052</v>
      </c>
    </row>
    <row r="55" spans="1:22" x14ac:dyDescent="0.3">
      <c r="A55" s="2"/>
      <c r="B55" s="12" t="s">
        <v>73</v>
      </c>
      <c r="C55" s="20">
        <f>(C21/C33)*100</f>
        <v>0.56338028169014087</v>
      </c>
      <c r="D55" s="27">
        <f t="shared" ref="D55:V55" si="18">(D21/D33)*100</f>
        <v>3.089887640449438</v>
      </c>
      <c r="E55" s="27">
        <f t="shared" si="18"/>
        <v>0.55865921787709494</v>
      </c>
      <c r="F55" s="27">
        <f t="shared" si="18"/>
        <v>1.6746411483253589</v>
      </c>
      <c r="G55" s="20">
        <f t="shared" si="18"/>
        <v>0.68027210884353739</v>
      </c>
      <c r="H55" s="27">
        <f t="shared" si="18"/>
        <v>3.9603960396039604</v>
      </c>
      <c r="I55" s="27">
        <f t="shared" si="18"/>
        <v>0.18148820326678766</v>
      </c>
      <c r="J55" s="27">
        <f t="shared" si="18"/>
        <v>0.73891625615763545</v>
      </c>
      <c r="K55" s="20">
        <f t="shared" si="18"/>
        <v>0</v>
      </c>
      <c r="L55" s="27">
        <f t="shared" si="18"/>
        <v>1.4084507042253522</v>
      </c>
      <c r="M55" s="27">
        <f t="shared" si="18"/>
        <v>0</v>
      </c>
      <c r="N55" s="27">
        <f t="shared" si="18"/>
        <v>0.30120481927710846</v>
      </c>
      <c r="O55" s="20">
        <f t="shared" si="18"/>
        <v>0</v>
      </c>
      <c r="P55" s="27">
        <f t="shared" si="18"/>
        <v>2.7472527472527473</v>
      </c>
      <c r="Q55" s="27">
        <f t="shared" si="18"/>
        <v>0</v>
      </c>
      <c r="R55" s="27">
        <f t="shared" si="18"/>
        <v>0</v>
      </c>
      <c r="S55" s="20">
        <f t="shared" si="18"/>
        <v>0</v>
      </c>
      <c r="T55" s="27">
        <f t="shared" si="18"/>
        <v>2.8089887640449436</v>
      </c>
      <c r="U55" s="27">
        <f t="shared" si="18"/>
        <v>0.16515276630883566</v>
      </c>
      <c r="V55" s="3">
        <f t="shared" si="18"/>
        <v>1.8092105263157896</v>
      </c>
    </row>
    <row r="56" spans="1:22" x14ac:dyDescent="0.3">
      <c r="A56" s="2"/>
      <c r="B56" s="12" t="s">
        <v>74</v>
      </c>
      <c r="C56" s="20">
        <f>(C22/C33)*100</f>
        <v>1.971830985915493</v>
      </c>
      <c r="D56" s="27">
        <f t="shared" ref="D56:V56" si="19">(D22/D33)*100</f>
        <v>5.6179775280898872</v>
      </c>
      <c r="E56" s="27">
        <f t="shared" si="19"/>
        <v>14.804469273743019</v>
      </c>
      <c r="F56" s="27">
        <f t="shared" si="19"/>
        <v>19.617224880382775</v>
      </c>
      <c r="G56" s="20">
        <f t="shared" si="19"/>
        <v>7.4829931972789119</v>
      </c>
      <c r="H56" s="27">
        <f t="shared" si="19"/>
        <v>20.297029702970299</v>
      </c>
      <c r="I56" s="27">
        <f t="shared" si="19"/>
        <v>1.7241379310344827</v>
      </c>
      <c r="J56" s="27">
        <f t="shared" si="19"/>
        <v>10.344827586206897</v>
      </c>
      <c r="K56" s="20">
        <f t="shared" si="19"/>
        <v>5.7324840764331215</v>
      </c>
      <c r="L56" s="27">
        <f t="shared" si="19"/>
        <v>10.954616588419405</v>
      </c>
      <c r="M56" s="27">
        <f t="shared" si="19"/>
        <v>15.069967707212056</v>
      </c>
      <c r="N56" s="27">
        <f t="shared" si="19"/>
        <v>11.295180722891567</v>
      </c>
      <c r="O56" s="20">
        <f t="shared" si="19"/>
        <v>7.1428571428571423</v>
      </c>
      <c r="P56" s="27">
        <f t="shared" si="19"/>
        <v>11.904761904761903</v>
      </c>
      <c r="Q56" s="27">
        <f t="shared" si="19"/>
        <v>15.231788079470199</v>
      </c>
      <c r="R56" s="27">
        <f t="shared" si="19"/>
        <v>9.9715099715099722</v>
      </c>
      <c r="S56" s="20">
        <f t="shared" si="19"/>
        <v>8.2010582010582009</v>
      </c>
      <c r="T56" s="27">
        <f t="shared" si="19"/>
        <v>17.415730337078653</v>
      </c>
      <c r="U56" s="27">
        <f t="shared" si="19"/>
        <v>16.597853014037987</v>
      </c>
      <c r="V56" s="3">
        <f t="shared" si="19"/>
        <v>22.203947368421055</v>
      </c>
    </row>
    <row r="57" spans="1:22" x14ac:dyDescent="0.3">
      <c r="A57" s="2"/>
      <c r="B57" s="12" t="s">
        <v>75</v>
      </c>
      <c r="C57" s="20">
        <f>(C23/C33)*100</f>
        <v>0.84507042253521114</v>
      </c>
      <c r="D57" s="27">
        <f t="shared" ref="D57:V57" si="20">(D23/D33)*100</f>
        <v>0</v>
      </c>
      <c r="E57" s="27">
        <f t="shared" si="20"/>
        <v>0</v>
      </c>
      <c r="F57" s="27">
        <f t="shared" si="20"/>
        <v>0</v>
      </c>
      <c r="G57" s="20">
        <f t="shared" si="20"/>
        <v>1.3605442176870748</v>
      </c>
      <c r="H57" s="27">
        <f t="shared" si="20"/>
        <v>0</v>
      </c>
      <c r="I57" s="27">
        <f t="shared" si="20"/>
        <v>9.0744101633393831E-2</v>
      </c>
      <c r="J57" s="27">
        <f t="shared" si="20"/>
        <v>0</v>
      </c>
      <c r="K57" s="20">
        <f t="shared" si="20"/>
        <v>0.95541401273885351</v>
      </c>
      <c r="L57" s="27">
        <f t="shared" si="20"/>
        <v>0</v>
      </c>
      <c r="M57" s="27">
        <f t="shared" si="20"/>
        <v>0</v>
      </c>
      <c r="N57" s="27">
        <f t="shared" si="20"/>
        <v>0</v>
      </c>
      <c r="O57" s="20">
        <f t="shared" si="20"/>
        <v>0</v>
      </c>
      <c r="P57" s="27">
        <f t="shared" si="20"/>
        <v>0</v>
      </c>
      <c r="Q57" s="27">
        <f t="shared" si="20"/>
        <v>0.88300220750551872</v>
      </c>
      <c r="R57" s="27">
        <f t="shared" si="20"/>
        <v>0</v>
      </c>
      <c r="S57" s="20">
        <f t="shared" si="20"/>
        <v>0.26455026455026454</v>
      </c>
      <c r="T57" s="27">
        <f t="shared" si="20"/>
        <v>0</v>
      </c>
      <c r="U57" s="27">
        <f t="shared" si="20"/>
        <v>0</v>
      </c>
      <c r="V57" s="3">
        <f t="shared" si="20"/>
        <v>0</v>
      </c>
    </row>
    <row r="58" spans="1:22" x14ac:dyDescent="0.3">
      <c r="A58" s="2"/>
      <c r="B58" s="12" t="s">
        <v>76</v>
      </c>
      <c r="C58" s="20">
        <f>(C24/C33)*100</f>
        <v>0</v>
      </c>
      <c r="D58" s="27">
        <f t="shared" ref="D58:V58" si="21">(D24/D33)*100</f>
        <v>0</v>
      </c>
      <c r="E58" s="27">
        <f t="shared" si="21"/>
        <v>0</v>
      </c>
      <c r="F58" s="27">
        <f t="shared" si="21"/>
        <v>0</v>
      </c>
      <c r="G58" s="20">
        <f t="shared" si="21"/>
        <v>0</v>
      </c>
      <c r="H58" s="27">
        <f t="shared" si="21"/>
        <v>0</v>
      </c>
      <c r="I58" s="27">
        <f t="shared" si="21"/>
        <v>0</v>
      </c>
      <c r="J58" s="27">
        <f t="shared" si="21"/>
        <v>0.24630541871921183</v>
      </c>
      <c r="K58" s="20">
        <f t="shared" si="21"/>
        <v>0</v>
      </c>
      <c r="L58" s="27">
        <f t="shared" si="21"/>
        <v>0</v>
      </c>
      <c r="M58" s="27">
        <f t="shared" si="21"/>
        <v>0</v>
      </c>
      <c r="N58" s="27">
        <f t="shared" si="21"/>
        <v>0.15060240963855423</v>
      </c>
      <c r="O58" s="20">
        <f t="shared" si="21"/>
        <v>0</v>
      </c>
      <c r="P58" s="27">
        <f t="shared" si="21"/>
        <v>0</v>
      </c>
      <c r="Q58" s="27">
        <f t="shared" si="21"/>
        <v>0</v>
      </c>
      <c r="R58" s="27">
        <f t="shared" si="21"/>
        <v>0</v>
      </c>
      <c r="S58" s="20">
        <f t="shared" si="21"/>
        <v>0</v>
      </c>
      <c r="T58" s="27">
        <f t="shared" si="21"/>
        <v>0</v>
      </c>
      <c r="U58" s="27">
        <f t="shared" si="21"/>
        <v>0</v>
      </c>
      <c r="V58" s="3">
        <f t="shared" si="21"/>
        <v>0.1644736842105263</v>
      </c>
    </row>
    <row r="59" spans="1:22" x14ac:dyDescent="0.3">
      <c r="A59" s="2"/>
      <c r="B59" s="12" t="s">
        <v>80</v>
      </c>
      <c r="C59" s="20">
        <f>(C25/C33)*100</f>
        <v>1.1267605633802817</v>
      </c>
      <c r="D59" s="27">
        <f t="shared" ref="D59:V59" si="22">(D25/D33)*100</f>
        <v>0</v>
      </c>
      <c r="E59" s="27">
        <f t="shared" si="22"/>
        <v>1.1173184357541899</v>
      </c>
      <c r="F59" s="27">
        <f t="shared" si="22"/>
        <v>0</v>
      </c>
      <c r="G59" s="20">
        <f t="shared" si="22"/>
        <v>2.7210884353741496</v>
      </c>
      <c r="H59" s="27">
        <f t="shared" si="22"/>
        <v>0</v>
      </c>
      <c r="I59" s="27">
        <f t="shared" si="22"/>
        <v>0.54446460980036293</v>
      </c>
      <c r="J59" s="27">
        <f t="shared" si="22"/>
        <v>2.9556650246305418</v>
      </c>
      <c r="K59" s="20">
        <f t="shared" si="22"/>
        <v>0</v>
      </c>
      <c r="L59" s="27">
        <f t="shared" si="22"/>
        <v>0.3129890453834116</v>
      </c>
      <c r="M59" s="27">
        <f t="shared" si="22"/>
        <v>0.2152852529601722</v>
      </c>
      <c r="N59" s="27">
        <f t="shared" si="22"/>
        <v>1.3554216867469879</v>
      </c>
      <c r="O59" s="20">
        <f t="shared" si="22"/>
        <v>0</v>
      </c>
      <c r="P59" s="27">
        <f t="shared" si="22"/>
        <v>0</v>
      </c>
      <c r="Q59" s="27">
        <f t="shared" si="22"/>
        <v>1.3245033112582782</v>
      </c>
      <c r="R59" s="27">
        <f t="shared" si="22"/>
        <v>0</v>
      </c>
      <c r="S59" s="20">
        <f t="shared" si="22"/>
        <v>0</v>
      </c>
      <c r="T59" s="27">
        <f t="shared" si="22"/>
        <v>0</v>
      </c>
      <c r="U59" s="27">
        <f t="shared" si="22"/>
        <v>0.495458298926507</v>
      </c>
      <c r="V59" s="3">
        <f t="shared" si="22"/>
        <v>2.3026315789473681</v>
      </c>
    </row>
    <row r="60" spans="1:22" x14ac:dyDescent="0.3">
      <c r="A60" s="2"/>
      <c r="B60" s="12" t="s">
        <v>81</v>
      </c>
      <c r="C60" s="20">
        <f>(C26/C33)*100</f>
        <v>0</v>
      </c>
      <c r="D60" s="27">
        <f t="shared" ref="D60:V60" si="23">(D26/D33)*100</f>
        <v>0.2808988764044944</v>
      </c>
      <c r="E60" s="27">
        <f t="shared" si="23"/>
        <v>0</v>
      </c>
      <c r="F60" s="27">
        <f t="shared" si="23"/>
        <v>0.9569377990430622</v>
      </c>
      <c r="G60" s="20">
        <f t="shared" si="23"/>
        <v>0</v>
      </c>
      <c r="H60" s="27">
        <f t="shared" si="23"/>
        <v>0.99009900990099009</v>
      </c>
      <c r="I60" s="27">
        <f t="shared" si="23"/>
        <v>0</v>
      </c>
      <c r="J60" s="27">
        <f t="shared" si="23"/>
        <v>0</v>
      </c>
      <c r="K60" s="20">
        <f t="shared" si="23"/>
        <v>0.31847133757961787</v>
      </c>
      <c r="L60" s="27">
        <f t="shared" si="23"/>
        <v>1.7214397496087637</v>
      </c>
      <c r="M60" s="27">
        <f t="shared" si="23"/>
        <v>0</v>
      </c>
      <c r="N60" s="27">
        <f t="shared" si="23"/>
        <v>0</v>
      </c>
      <c r="O60" s="20">
        <f t="shared" si="23"/>
        <v>0</v>
      </c>
      <c r="P60" s="27">
        <f t="shared" si="23"/>
        <v>0.18315018315018314</v>
      </c>
      <c r="Q60" s="27">
        <f t="shared" si="23"/>
        <v>0</v>
      </c>
      <c r="R60" s="27">
        <f t="shared" si="23"/>
        <v>0</v>
      </c>
      <c r="S60" s="20">
        <f t="shared" si="23"/>
        <v>0</v>
      </c>
      <c r="T60" s="27">
        <f t="shared" si="23"/>
        <v>0.93632958801498134</v>
      </c>
      <c r="U60" s="27">
        <f t="shared" si="23"/>
        <v>0</v>
      </c>
      <c r="V60" s="3">
        <f t="shared" si="23"/>
        <v>0</v>
      </c>
    </row>
    <row r="61" spans="1:22" x14ac:dyDescent="0.3">
      <c r="A61" s="2"/>
      <c r="B61" s="12" t="s">
        <v>82</v>
      </c>
      <c r="C61" s="20">
        <f>(C27/C33)*100</f>
        <v>0</v>
      </c>
      <c r="D61" s="27">
        <f t="shared" ref="D61:V61" si="24">(D27/D33)*100</f>
        <v>1.6853932584269662</v>
      </c>
      <c r="E61" s="27">
        <f t="shared" si="24"/>
        <v>0.97765363128491622</v>
      </c>
      <c r="F61" s="27">
        <f t="shared" si="24"/>
        <v>0</v>
      </c>
      <c r="G61" s="20">
        <f t="shared" si="24"/>
        <v>0</v>
      </c>
      <c r="H61" s="27">
        <f t="shared" si="24"/>
        <v>1.4851485148514851</v>
      </c>
      <c r="I61" s="27">
        <f t="shared" si="24"/>
        <v>0.27223230490018147</v>
      </c>
      <c r="J61" s="27">
        <f t="shared" si="24"/>
        <v>0</v>
      </c>
      <c r="K61" s="20">
        <f t="shared" si="24"/>
        <v>0</v>
      </c>
      <c r="L61" s="27">
        <f t="shared" si="24"/>
        <v>0.93896713615023475</v>
      </c>
      <c r="M61" s="27">
        <f t="shared" si="24"/>
        <v>0.64585575888051672</v>
      </c>
      <c r="N61" s="27">
        <f t="shared" si="24"/>
        <v>0</v>
      </c>
      <c r="O61" s="20">
        <f t="shared" si="24"/>
        <v>0</v>
      </c>
      <c r="P61" s="27">
        <f t="shared" si="24"/>
        <v>1.2820512820512819</v>
      </c>
      <c r="Q61" s="27">
        <f t="shared" si="24"/>
        <v>1.3245033112582782</v>
      </c>
      <c r="R61" s="27">
        <f t="shared" si="24"/>
        <v>0</v>
      </c>
      <c r="S61" s="20">
        <f t="shared" si="24"/>
        <v>0.26455026455026454</v>
      </c>
      <c r="T61" s="27">
        <f t="shared" si="24"/>
        <v>0.93632958801498134</v>
      </c>
      <c r="U61" s="27">
        <f t="shared" si="24"/>
        <v>0.74318744838976047</v>
      </c>
      <c r="V61" s="3">
        <f t="shared" si="24"/>
        <v>0.6578947368421052</v>
      </c>
    </row>
    <row r="62" spans="1:22" x14ac:dyDescent="0.3">
      <c r="A62" s="2"/>
      <c r="B62" s="12" t="s">
        <v>83</v>
      </c>
      <c r="C62" s="20">
        <f>(C28/C33)*100</f>
        <v>0</v>
      </c>
      <c r="D62" s="27">
        <f t="shared" ref="D62:V62" si="25">(D28/D33)*100</f>
        <v>0</v>
      </c>
      <c r="E62" s="27">
        <f t="shared" si="25"/>
        <v>0</v>
      </c>
      <c r="F62" s="27">
        <f t="shared" si="25"/>
        <v>0</v>
      </c>
      <c r="G62" s="20">
        <f t="shared" si="25"/>
        <v>0</v>
      </c>
      <c r="H62" s="27">
        <f t="shared" si="25"/>
        <v>0</v>
      </c>
      <c r="I62" s="27">
        <f t="shared" si="25"/>
        <v>0</v>
      </c>
      <c r="J62" s="27">
        <f t="shared" si="25"/>
        <v>0</v>
      </c>
      <c r="K62" s="20">
        <f t="shared" si="25"/>
        <v>0</v>
      </c>
      <c r="L62" s="27">
        <f t="shared" si="25"/>
        <v>0</v>
      </c>
      <c r="M62" s="27">
        <f t="shared" si="25"/>
        <v>0.32292787944025836</v>
      </c>
      <c r="N62" s="27">
        <f t="shared" si="25"/>
        <v>0</v>
      </c>
      <c r="O62" s="20">
        <f t="shared" si="25"/>
        <v>0</v>
      </c>
      <c r="P62" s="27">
        <f t="shared" si="25"/>
        <v>0.18315018315018314</v>
      </c>
      <c r="Q62" s="27">
        <f t="shared" si="25"/>
        <v>0</v>
      </c>
      <c r="R62" s="27">
        <f t="shared" si="25"/>
        <v>0</v>
      </c>
      <c r="S62" s="20">
        <f t="shared" si="25"/>
        <v>0</v>
      </c>
      <c r="T62" s="27">
        <f t="shared" si="25"/>
        <v>0</v>
      </c>
      <c r="U62" s="27">
        <f t="shared" si="25"/>
        <v>0</v>
      </c>
      <c r="V62" s="3">
        <f t="shared" si="25"/>
        <v>0</v>
      </c>
    </row>
    <row r="63" spans="1:22" x14ac:dyDescent="0.3">
      <c r="A63" s="2"/>
      <c r="B63" s="12" t="s">
        <v>84</v>
      </c>
      <c r="C63" s="20">
        <f>(C29/C33)*100</f>
        <v>33.521126760563376</v>
      </c>
      <c r="D63" s="27">
        <f t="shared" ref="D63:V63" si="26">(D29/D33)*100</f>
        <v>26.966292134831459</v>
      </c>
      <c r="E63" s="27">
        <f t="shared" si="26"/>
        <v>40.642458100558656</v>
      </c>
      <c r="F63" s="27">
        <f t="shared" si="26"/>
        <v>45.215311004784688</v>
      </c>
      <c r="G63" s="20">
        <f t="shared" si="26"/>
        <v>29.931972789115648</v>
      </c>
      <c r="H63" s="27">
        <f t="shared" si="26"/>
        <v>24.752475247524753</v>
      </c>
      <c r="I63" s="27">
        <f t="shared" si="26"/>
        <v>19.509981851179674</v>
      </c>
      <c r="J63" s="27">
        <f t="shared" si="26"/>
        <v>29.55665024630542</v>
      </c>
      <c r="K63" s="20">
        <f t="shared" si="26"/>
        <v>31.847133757961782</v>
      </c>
      <c r="L63" s="27">
        <f t="shared" si="26"/>
        <v>28.169014084507044</v>
      </c>
      <c r="M63" s="27">
        <f t="shared" si="26"/>
        <v>34.015069967707213</v>
      </c>
      <c r="N63" s="27">
        <f t="shared" si="26"/>
        <v>25.602409638554217</v>
      </c>
      <c r="O63" s="20">
        <f t="shared" si="26"/>
        <v>12.380952380952381</v>
      </c>
      <c r="P63" s="27">
        <f t="shared" si="26"/>
        <v>20.695970695970693</v>
      </c>
      <c r="Q63" s="27">
        <f t="shared" si="26"/>
        <v>45.695364238410598</v>
      </c>
      <c r="R63" s="27">
        <f t="shared" si="26"/>
        <v>25.356125356125357</v>
      </c>
      <c r="S63" s="20">
        <f t="shared" si="26"/>
        <v>37.830687830687829</v>
      </c>
      <c r="T63" s="27">
        <f t="shared" si="26"/>
        <v>31.086142322097377</v>
      </c>
      <c r="U63" s="27">
        <f t="shared" si="26"/>
        <v>29.89265070189926</v>
      </c>
      <c r="V63" s="3">
        <f t="shared" si="26"/>
        <v>50</v>
      </c>
    </row>
    <row r="64" spans="1:22" x14ac:dyDescent="0.3">
      <c r="A64" s="2"/>
      <c r="B64" s="12" t="s">
        <v>85</v>
      </c>
      <c r="C64" s="20">
        <f>(C30/C33)*100</f>
        <v>0</v>
      </c>
      <c r="D64" s="27">
        <f t="shared" ref="D64:V64" si="27">(D30/D33)*100</f>
        <v>0</v>
      </c>
      <c r="E64" s="27">
        <f t="shared" si="27"/>
        <v>0</v>
      </c>
      <c r="F64" s="27">
        <f t="shared" si="27"/>
        <v>2.1531100478468899</v>
      </c>
      <c r="G64" s="20">
        <f t="shared" si="27"/>
        <v>0</v>
      </c>
      <c r="H64" s="27">
        <f t="shared" si="27"/>
        <v>0</v>
      </c>
      <c r="I64" s="27">
        <f t="shared" si="27"/>
        <v>0</v>
      </c>
      <c r="J64" s="27">
        <f t="shared" si="27"/>
        <v>8.8669950738916263</v>
      </c>
      <c r="K64" s="20">
        <f t="shared" si="27"/>
        <v>0</v>
      </c>
      <c r="L64" s="27">
        <f t="shared" si="27"/>
        <v>0</v>
      </c>
      <c r="M64" s="27">
        <f t="shared" si="27"/>
        <v>0</v>
      </c>
      <c r="N64" s="27">
        <f t="shared" si="27"/>
        <v>2.7108433734939759</v>
      </c>
      <c r="O64" s="20">
        <f t="shared" si="27"/>
        <v>0</v>
      </c>
      <c r="P64" s="27">
        <f t="shared" si="27"/>
        <v>0</v>
      </c>
      <c r="Q64" s="27">
        <f t="shared" si="27"/>
        <v>0</v>
      </c>
      <c r="R64" s="27">
        <f t="shared" si="27"/>
        <v>7.6923076923076925</v>
      </c>
      <c r="S64" s="20">
        <f t="shared" si="27"/>
        <v>0</v>
      </c>
      <c r="T64" s="27">
        <f t="shared" si="27"/>
        <v>0</v>
      </c>
      <c r="U64" s="27">
        <f t="shared" si="27"/>
        <v>0</v>
      </c>
      <c r="V64" s="3">
        <f t="shared" si="27"/>
        <v>0</v>
      </c>
    </row>
    <row r="65" spans="1:22" x14ac:dyDescent="0.3">
      <c r="A65" s="2"/>
      <c r="B65" s="12" t="s">
        <v>86</v>
      </c>
      <c r="C65" s="20">
        <f>(C31/C33)*100</f>
        <v>30.140845070422532</v>
      </c>
      <c r="D65" s="27">
        <f t="shared" ref="D65:V65" si="28">(D31/D33)*100</f>
        <v>0</v>
      </c>
      <c r="E65" s="27">
        <f t="shared" si="28"/>
        <v>0</v>
      </c>
      <c r="F65" s="27">
        <f t="shared" si="28"/>
        <v>0</v>
      </c>
      <c r="G65" s="20">
        <f t="shared" si="28"/>
        <v>19.727891156462583</v>
      </c>
      <c r="H65" s="27">
        <f t="shared" si="28"/>
        <v>0</v>
      </c>
      <c r="I65" s="27">
        <f t="shared" si="28"/>
        <v>0</v>
      </c>
      <c r="J65" s="27">
        <f t="shared" si="28"/>
        <v>0</v>
      </c>
      <c r="K65" s="20">
        <f t="shared" si="28"/>
        <v>34.076433121019107</v>
      </c>
      <c r="L65" s="27">
        <f t="shared" si="28"/>
        <v>0</v>
      </c>
      <c r="M65" s="27">
        <f t="shared" si="28"/>
        <v>0</v>
      </c>
      <c r="N65" s="27">
        <f t="shared" si="28"/>
        <v>0</v>
      </c>
      <c r="O65" s="20">
        <f t="shared" si="28"/>
        <v>24.761904761904763</v>
      </c>
      <c r="P65" s="27">
        <f t="shared" si="28"/>
        <v>0</v>
      </c>
      <c r="Q65" s="27">
        <f t="shared" si="28"/>
        <v>0</v>
      </c>
      <c r="R65" s="27">
        <f t="shared" si="28"/>
        <v>0</v>
      </c>
      <c r="S65" s="20">
        <f t="shared" si="28"/>
        <v>27.777777777777779</v>
      </c>
      <c r="T65" s="27">
        <f t="shared" si="28"/>
        <v>0</v>
      </c>
      <c r="U65" s="27">
        <f t="shared" si="28"/>
        <v>0</v>
      </c>
      <c r="V65" s="3">
        <f t="shared" si="28"/>
        <v>0</v>
      </c>
    </row>
    <row r="66" spans="1:22" x14ac:dyDescent="0.3">
      <c r="A66" s="2"/>
      <c r="B66" s="12" t="s">
        <v>88</v>
      </c>
      <c r="C66" s="31">
        <f>(C32/C33)*100</f>
        <v>10.422535211267606</v>
      </c>
      <c r="D66" s="32">
        <f t="shared" ref="D66:V66" si="29">(D32/D33)*100</f>
        <v>25</v>
      </c>
      <c r="E66" s="32">
        <f t="shared" si="29"/>
        <v>8.2402234636871512</v>
      </c>
      <c r="F66" s="32">
        <f t="shared" si="29"/>
        <v>11.244019138755981</v>
      </c>
      <c r="G66" s="31">
        <f t="shared" si="29"/>
        <v>31.972789115646261</v>
      </c>
      <c r="H66" s="32">
        <f t="shared" si="29"/>
        <v>37.623762376237622</v>
      </c>
      <c r="I66" s="32">
        <f t="shared" si="29"/>
        <v>4.0834845735027221</v>
      </c>
      <c r="J66" s="32">
        <f t="shared" si="29"/>
        <v>9.8522167487684733</v>
      </c>
      <c r="K66" s="31">
        <f t="shared" si="29"/>
        <v>10.191082802547772</v>
      </c>
      <c r="L66" s="32">
        <f t="shared" si="29"/>
        <v>15.336463223787167</v>
      </c>
      <c r="M66" s="32">
        <f t="shared" si="29"/>
        <v>6.0279870828848221</v>
      </c>
      <c r="N66" s="32">
        <f t="shared" si="29"/>
        <v>6.3253012048192767</v>
      </c>
      <c r="O66" s="31">
        <f t="shared" si="29"/>
        <v>7.1428571428571423</v>
      </c>
      <c r="P66" s="32">
        <f t="shared" si="29"/>
        <v>18.131868131868131</v>
      </c>
      <c r="Q66" s="32">
        <f t="shared" si="29"/>
        <v>3.7527593818984544</v>
      </c>
      <c r="R66" s="32">
        <f t="shared" si="29"/>
        <v>3.133903133903134</v>
      </c>
      <c r="S66" s="31">
        <f t="shared" si="29"/>
        <v>11.904761904761903</v>
      </c>
      <c r="T66" s="32">
        <f t="shared" si="29"/>
        <v>19.475655430711612</v>
      </c>
      <c r="U66" s="32">
        <f t="shared" si="29"/>
        <v>6.7712634186622624</v>
      </c>
      <c r="V66" s="33">
        <f t="shared" si="29"/>
        <v>12.828947368421053</v>
      </c>
    </row>
    <row r="67" spans="1:22" x14ac:dyDescent="0.3">
      <c r="B67" s="9" t="s">
        <v>0</v>
      </c>
      <c r="C67" s="124">
        <v>100.00000000000001</v>
      </c>
      <c r="D67" s="125">
        <v>100.00000000000001</v>
      </c>
      <c r="E67" s="125">
        <v>100</v>
      </c>
      <c r="F67" s="117">
        <v>99.999999999999986</v>
      </c>
      <c r="G67" s="124">
        <v>100</v>
      </c>
      <c r="H67" s="125">
        <v>100</v>
      </c>
      <c r="I67" s="125">
        <v>99.999999999999972</v>
      </c>
      <c r="J67" s="117">
        <v>99.999999999999986</v>
      </c>
      <c r="K67" s="124">
        <v>100</v>
      </c>
      <c r="L67" s="125">
        <v>100</v>
      </c>
      <c r="M67" s="125">
        <v>100.00000000000004</v>
      </c>
      <c r="N67" s="117">
        <v>99.999999999999986</v>
      </c>
      <c r="O67" s="124">
        <v>99.999999999999972</v>
      </c>
      <c r="P67" s="125">
        <v>99.999999999999986</v>
      </c>
      <c r="Q67" s="125">
        <v>99.999999999999986</v>
      </c>
      <c r="R67" s="117">
        <v>99.999999999999986</v>
      </c>
      <c r="S67" s="124">
        <v>100</v>
      </c>
      <c r="T67" s="125">
        <v>99.999999999999986</v>
      </c>
      <c r="U67" s="117">
        <v>100</v>
      </c>
      <c r="V67" s="126">
        <v>100</v>
      </c>
    </row>
  </sheetData>
  <mergeCells count="12">
    <mergeCell ref="S36:V36"/>
    <mergeCell ref="B2:B3"/>
    <mergeCell ref="C2:F2"/>
    <mergeCell ref="G2:J2"/>
    <mergeCell ref="K2:N2"/>
    <mergeCell ref="O2:R2"/>
    <mergeCell ref="S2:V2"/>
    <mergeCell ref="B36:B37"/>
    <mergeCell ref="C36:F36"/>
    <mergeCell ref="G36:J36"/>
    <mergeCell ref="K36:N36"/>
    <mergeCell ref="O36:R3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workbookViewId="0"/>
  </sheetViews>
  <sheetFormatPr baseColWidth="10" defaultRowHeight="14.4" x14ac:dyDescent="0.3"/>
  <cols>
    <col min="1" max="1" width="11.5546875" style="6"/>
    <col min="2" max="2" width="26" style="6" bestFit="1" customWidth="1"/>
    <col min="3" max="7" width="11.5546875" style="36"/>
    <col min="8" max="8" width="11.5546875" style="6"/>
  </cols>
  <sheetData>
    <row r="2" spans="2:11" x14ac:dyDescent="0.3">
      <c r="B2" s="127" t="s">
        <v>30</v>
      </c>
      <c r="C2" s="128" t="s">
        <v>122</v>
      </c>
      <c r="D2" s="128" t="s">
        <v>118</v>
      </c>
      <c r="E2" s="128" t="s">
        <v>124</v>
      </c>
      <c r="F2" s="128" t="s">
        <v>120</v>
      </c>
      <c r="G2" s="128" t="s">
        <v>121</v>
      </c>
    </row>
    <row r="3" spans="2:11" x14ac:dyDescent="0.3">
      <c r="B3" s="35" t="s">
        <v>54</v>
      </c>
      <c r="C3" s="37">
        <v>1</v>
      </c>
      <c r="D3" s="37">
        <v>0</v>
      </c>
      <c r="E3" s="37">
        <v>2</v>
      </c>
      <c r="F3" s="37">
        <v>1</v>
      </c>
      <c r="G3" s="37">
        <v>0</v>
      </c>
    </row>
    <row r="4" spans="2:11" x14ac:dyDescent="0.3">
      <c r="B4" s="35" t="s">
        <v>62</v>
      </c>
      <c r="C4" s="37">
        <v>0</v>
      </c>
      <c r="D4" s="37">
        <v>0</v>
      </c>
      <c r="E4" s="37">
        <v>2</v>
      </c>
      <c r="F4" s="37">
        <v>0</v>
      </c>
      <c r="G4" s="37">
        <v>0</v>
      </c>
    </row>
    <row r="5" spans="2:11" x14ac:dyDescent="0.3">
      <c r="B5" s="35" t="s">
        <v>63</v>
      </c>
      <c r="C5" s="37">
        <v>15</v>
      </c>
      <c r="D5" s="37">
        <v>6</v>
      </c>
      <c r="E5" s="37">
        <v>15</v>
      </c>
      <c r="F5" s="37">
        <v>20</v>
      </c>
      <c r="G5" s="37">
        <v>0</v>
      </c>
    </row>
    <row r="6" spans="2:11" x14ac:dyDescent="0.3">
      <c r="B6" s="35" t="s">
        <v>64</v>
      </c>
      <c r="C6" s="37">
        <v>0</v>
      </c>
      <c r="D6" s="37">
        <v>1</v>
      </c>
      <c r="E6" s="37">
        <v>2</v>
      </c>
      <c r="F6" s="37">
        <v>2</v>
      </c>
      <c r="G6" s="37">
        <v>3</v>
      </c>
    </row>
    <row r="7" spans="2:11" x14ac:dyDescent="0.3">
      <c r="B7" s="35" t="s">
        <v>66</v>
      </c>
      <c r="C7" s="37">
        <v>0</v>
      </c>
      <c r="D7" s="37">
        <v>1</v>
      </c>
      <c r="E7" s="37">
        <v>2</v>
      </c>
      <c r="F7" s="37">
        <v>0</v>
      </c>
      <c r="G7" s="37">
        <v>0</v>
      </c>
    </row>
    <row r="8" spans="2:11" x14ac:dyDescent="0.3">
      <c r="B8" s="35" t="s">
        <v>73</v>
      </c>
      <c r="C8" s="37">
        <v>2</v>
      </c>
      <c r="D8" s="37">
        <v>2</v>
      </c>
      <c r="E8" s="37">
        <v>0</v>
      </c>
      <c r="F8" s="37">
        <v>0</v>
      </c>
      <c r="G8" s="37">
        <v>0</v>
      </c>
    </row>
    <row r="9" spans="2:11" x14ac:dyDescent="0.3">
      <c r="B9" s="35" t="s">
        <v>74</v>
      </c>
      <c r="C9" s="37">
        <v>4</v>
      </c>
      <c r="D9" s="37">
        <v>7</v>
      </c>
      <c r="E9" s="37">
        <v>12</v>
      </c>
      <c r="F9" s="37">
        <v>7</v>
      </c>
      <c r="G9" s="37">
        <v>22</v>
      </c>
    </row>
    <row r="10" spans="2:11" x14ac:dyDescent="0.3">
      <c r="B10" s="35" t="s">
        <v>82</v>
      </c>
      <c r="C10" s="37">
        <v>0</v>
      </c>
      <c r="D10" s="37">
        <v>0</v>
      </c>
      <c r="E10" s="37">
        <v>0</v>
      </c>
      <c r="F10" s="37">
        <v>0</v>
      </c>
      <c r="G10" s="37">
        <v>2</v>
      </c>
    </row>
    <row r="11" spans="2:11" x14ac:dyDescent="0.3">
      <c r="B11" s="35" t="s">
        <v>84</v>
      </c>
      <c r="C11" s="37">
        <v>68</v>
      </c>
      <c r="D11" s="37">
        <v>20</v>
      </c>
      <c r="E11" s="37">
        <v>58</v>
      </c>
      <c r="F11" s="37">
        <v>24</v>
      </c>
      <c r="G11" s="37">
        <v>99</v>
      </c>
    </row>
    <row r="12" spans="2:11" x14ac:dyDescent="0.3">
      <c r="B12" s="35" t="s">
        <v>88</v>
      </c>
      <c r="C12" s="37">
        <v>22</v>
      </c>
      <c r="D12" s="37">
        <v>20</v>
      </c>
      <c r="E12" s="37">
        <v>27</v>
      </c>
      <c r="F12" s="37">
        <v>8</v>
      </c>
      <c r="G12" s="37">
        <v>41</v>
      </c>
      <c r="K12" s="10"/>
    </row>
    <row r="13" spans="2:11" x14ac:dyDescent="0.3">
      <c r="B13" s="129" t="s">
        <v>0</v>
      </c>
      <c r="C13" s="130">
        <f>SUM(C3:C12)</f>
        <v>112</v>
      </c>
      <c r="D13" s="130">
        <f t="shared" ref="D13:G13" si="0">SUM(D3:D12)</f>
        <v>57</v>
      </c>
      <c r="E13" s="130">
        <f t="shared" si="0"/>
        <v>120</v>
      </c>
      <c r="F13" s="130">
        <f t="shared" si="0"/>
        <v>62</v>
      </c>
      <c r="G13" s="130">
        <f t="shared" si="0"/>
        <v>167</v>
      </c>
    </row>
    <row r="16" spans="2:11" x14ac:dyDescent="0.3">
      <c r="B16" s="127" t="s">
        <v>30</v>
      </c>
      <c r="C16" s="128" t="s">
        <v>122</v>
      </c>
      <c r="D16" s="128" t="s">
        <v>118</v>
      </c>
      <c r="E16" s="128" t="s">
        <v>124</v>
      </c>
      <c r="F16" s="128" t="s">
        <v>120</v>
      </c>
      <c r="G16" s="128" t="s">
        <v>121</v>
      </c>
    </row>
    <row r="17" spans="2:7" x14ac:dyDescent="0.3">
      <c r="B17" s="35" t="s">
        <v>54</v>
      </c>
      <c r="C17" s="34">
        <f>(C3/C13)*100</f>
        <v>0.89285714285714279</v>
      </c>
      <c r="D17" s="34">
        <f t="shared" ref="D17:G17" si="1">(D3/D13)*100</f>
        <v>0</v>
      </c>
      <c r="E17" s="34">
        <f t="shared" si="1"/>
        <v>1.6666666666666667</v>
      </c>
      <c r="F17" s="34">
        <f t="shared" si="1"/>
        <v>1.6129032258064515</v>
      </c>
      <c r="G17" s="34">
        <f t="shared" si="1"/>
        <v>0</v>
      </c>
    </row>
    <row r="18" spans="2:7" x14ac:dyDescent="0.3">
      <c r="B18" s="35" t="s">
        <v>62</v>
      </c>
      <c r="C18" s="34">
        <f>(C4/C13)*100</f>
        <v>0</v>
      </c>
      <c r="D18" s="34">
        <f t="shared" ref="D18:G18" si="2">(D4/D13)*100</f>
        <v>0</v>
      </c>
      <c r="E18" s="34">
        <f t="shared" si="2"/>
        <v>1.6666666666666667</v>
      </c>
      <c r="F18" s="34">
        <f t="shared" si="2"/>
        <v>0</v>
      </c>
      <c r="G18" s="34">
        <f t="shared" si="2"/>
        <v>0</v>
      </c>
    </row>
    <row r="19" spans="2:7" x14ac:dyDescent="0.3">
      <c r="B19" s="35" t="s">
        <v>63</v>
      </c>
      <c r="C19" s="34">
        <f>(C5/C13)*100</f>
        <v>13.392857142857142</v>
      </c>
      <c r="D19" s="34">
        <f t="shared" ref="D19:G19" si="3">(D5/D13)*100</f>
        <v>10.526315789473683</v>
      </c>
      <c r="E19" s="34">
        <f t="shared" si="3"/>
        <v>12.5</v>
      </c>
      <c r="F19" s="34">
        <f t="shared" si="3"/>
        <v>32.258064516129032</v>
      </c>
      <c r="G19" s="34">
        <f t="shared" si="3"/>
        <v>0</v>
      </c>
    </row>
    <row r="20" spans="2:7" x14ac:dyDescent="0.3">
      <c r="B20" s="35" t="s">
        <v>64</v>
      </c>
      <c r="C20" s="34">
        <f>(C6/C13)*100</f>
        <v>0</v>
      </c>
      <c r="D20" s="34">
        <f t="shared" ref="D20:G20" si="4">(D6/D13)*100</f>
        <v>1.7543859649122806</v>
      </c>
      <c r="E20" s="34">
        <f t="shared" si="4"/>
        <v>1.6666666666666667</v>
      </c>
      <c r="F20" s="34">
        <f t="shared" si="4"/>
        <v>3.225806451612903</v>
      </c>
      <c r="G20" s="34">
        <f t="shared" si="4"/>
        <v>1.7964071856287425</v>
      </c>
    </row>
    <row r="21" spans="2:7" x14ac:dyDescent="0.3">
      <c r="B21" s="35" t="s">
        <v>66</v>
      </c>
      <c r="C21" s="34">
        <f>(C7/C13)*100</f>
        <v>0</v>
      </c>
      <c r="D21" s="34">
        <f t="shared" ref="D21:G21" si="5">(D7/D13)*100</f>
        <v>1.7543859649122806</v>
      </c>
      <c r="E21" s="34">
        <f t="shared" si="5"/>
        <v>1.6666666666666667</v>
      </c>
      <c r="F21" s="34">
        <f t="shared" si="5"/>
        <v>0</v>
      </c>
      <c r="G21" s="34">
        <f t="shared" si="5"/>
        <v>0</v>
      </c>
    </row>
    <row r="22" spans="2:7" x14ac:dyDescent="0.3">
      <c r="B22" s="35" t="s">
        <v>73</v>
      </c>
      <c r="C22" s="34">
        <f>(C8/C13)*100</f>
        <v>1.7857142857142856</v>
      </c>
      <c r="D22" s="34">
        <f t="shared" ref="D22:G22" si="6">(D8/D13)*100</f>
        <v>3.5087719298245612</v>
      </c>
      <c r="E22" s="34">
        <f t="shared" si="6"/>
        <v>0</v>
      </c>
      <c r="F22" s="34">
        <f t="shared" si="6"/>
        <v>0</v>
      </c>
      <c r="G22" s="34">
        <f t="shared" si="6"/>
        <v>0</v>
      </c>
    </row>
    <row r="23" spans="2:7" x14ac:dyDescent="0.3">
      <c r="B23" s="35" t="s">
        <v>74</v>
      </c>
      <c r="C23" s="34">
        <f>(C9/C13)*100</f>
        <v>3.5714285714285712</v>
      </c>
      <c r="D23" s="34">
        <f t="shared" ref="D23:G23" si="7">(D9/D13)*100</f>
        <v>12.280701754385964</v>
      </c>
      <c r="E23" s="34">
        <f t="shared" si="7"/>
        <v>10</v>
      </c>
      <c r="F23" s="34">
        <f t="shared" si="7"/>
        <v>11.29032258064516</v>
      </c>
      <c r="G23" s="34">
        <f t="shared" si="7"/>
        <v>13.17365269461078</v>
      </c>
    </row>
    <row r="24" spans="2:7" x14ac:dyDescent="0.3">
      <c r="B24" s="35" t="s">
        <v>82</v>
      </c>
      <c r="C24" s="34">
        <f>(C10/C13)*100</f>
        <v>0</v>
      </c>
      <c r="D24" s="34">
        <f t="shared" ref="D24:G24" si="8">(D10/D13)*100</f>
        <v>0</v>
      </c>
      <c r="E24" s="34">
        <f t="shared" si="8"/>
        <v>0</v>
      </c>
      <c r="F24" s="34">
        <f t="shared" si="8"/>
        <v>0</v>
      </c>
      <c r="G24" s="34">
        <f t="shared" si="8"/>
        <v>1.1976047904191618</v>
      </c>
    </row>
    <row r="25" spans="2:7" x14ac:dyDescent="0.3">
      <c r="B25" s="35" t="s">
        <v>84</v>
      </c>
      <c r="C25" s="34">
        <f>(C11/C13)*100</f>
        <v>60.714285714285708</v>
      </c>
      <c r="D25" s="34">
        <f t="shared" ref="D25:G25" si="9">(D11/D13)*100</f>
        <v>35.087719298245609</v>
      </c>
      <c r="E25" s="34">
        <f t="shared" si="9"/>
        <v>48.333333333333336</v>
      </c>
      <c r="F25" s="34">
        <f t="shared" si="9"/>
        <v>38.70967741935484</v>
      </c>
      <c r="G25" s="34">
        <f t="shared" si="9"/>
        <v>59.281437125748504</v>
      </c>
    </row>
    <row r="26" spans="2:7" x14ac:dyDescent="0.3">
      <c r="B26" s="35" t="s">
        <v>88</v>
      </c>
      <c r="C26" s="34">
        <f>(C12/C13)*100</f>
        <v>19.642857142857142</v>
      </c>
      <c r="D26" s="34">
        <f t="shared" ref="D26:G26" si="10">(D12/D13)*100</f>
        <v>35.087719298245609</v>
      </c>
      <c r="E26" s="34">
        <f t="shared" si="10"/>
        <v>22.5</v>
      </c>
      <c r="F26" s="34">
        <f t="shared" si="10"/>
        <v>12.903225806451612</v>
      </c>
      <c r="G26" s="34">
        <f t="shared" si="10"/>
        <v>24.550898203592812</v>
      </c>
    </row>
    <row r="27" spans="2:7" x14ac:dyDescent="0.3">
      <c r="B27" s="129" t="s">
        <v>0</v>
      </c>
      <c r="C27" s="130">
        <f>(C13/ C13)*100</f>
        <v>100</v>
      </c>
      <c r="D27" s="130">
        <f t="shared" ref="D27:G27" si="11">(D13/ D13)*100</f>
        <v>100</v>
      </c>
      <c r="E27" s="130">
        <f t="shared" si="11"/>
        <v>100</v>
      </c>
      <c r="F27" s="130">
        <f t="shared" si="11"/>
        <v>100</v>
      </c>
      <c r="G27" s="130">
        <f t="shared" si="11"/>
        <v>100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9"/>
  <sheetViews>
    <sheetView workbookViewId="0"/>
  </sheetViews>
  <sheetFormatPr baseColWidth="10" defaultRowHeight="14.4" x14ac:dyDescent="0.3"/>
  <cols>
    <col min="1" max="1" width="13.5546875" style="6" customWidth="1"/>
    <col min="2" max="2" width="18.44140625" style="6" bestFit="1" customWidth="1"/>
    <col min="3" max="24" width="11.5546875" style="36"/>
    <col min="25" max="26" width="11.5546875" style="1"/>
  </cols>
  <sheetData>
    <row r="2" spans="2:22" x14ac:dyDescent="0.3">
      <c r="B2" s="41" t="s">
        <v>30</v>
      </c>
      <c r="C2" s="106" t="s">
        <v>122</v>
      </c>
      <c r="D2" s="107"/>
      <c r="E2" s="107"/>
      <c r="F2" s="108"/>
      <c r="G2" s="106" t="s">
        <v>123</v>
      </c>
      <c r="H2" s="107"/>
      <c r="I2" s="107"/>
      <c r="J2" s="108"/>
      <c r="K2" s="106" t="s">
        <v>52</v>
      </c>
      <c r="L2" s="107"/>
      <c r="M2" s="107"/>
      <c r="N2" s="108"/>
      <c r="O2" s="106" t="s">
        <v>127</v>
      </c>
      <c r="P2" s="107"/>
      <c r="Q2" s="107"/>
      <c r="R2" s="108"/>
      <c r="S2" s="106" t="s">
        <v>121</v>
      </c>
      <c r="T2" s="107"/>
      <c r="U2" s="107"/>
      <c r="V2" s="108"/>
    </row>
    <row r="3" spans="2:22" x14ac:dyDescent="0.3">
      <c r="B3" s="42"/>
      <c r="C3" s="109" t="s">
        <v>34</v>
      </c>
      <c r="D3" s="110" t="s">
        <v>28</v>
      </c>
      <c r="E3" s="110" t="s">
        <v>27</v>
      </c>
      <c r="F3" s="111" t="s">
        <v>26</v>
      </c>
      <c r="G3" s="109" t="s">
        <v>34</v>
      </c>
      <c r="H3" s="110" t="s">
        <v>28</v>
      </c>
      <c r="I3" s="110" t="s">
        <v>27</v>
      </c>
      <c r="J3" s="111" t="s">
        <v>26</v>
      </c>
      <c r="K3" s="109" t="s">
        <v>34</v>
      </c>
      <c r="L3" s="110" t="s">
        <v>28</v>
      </c>
      <c r="M3" s="110" t="s">
        <v>27</v>
      </c>
      <c r="N3" s="111" t="s">
        <v>26</v>
      </c>
      <c r="O3" s="109" t="s">
        <v>34</v>
      </c>
      <c r="P3" s="110" t="s">
        <v>28</v>
      </c>
      <c r="Q3" s="110" t="s">
        <v>27</v>
      </c>
      <c r="R3" s="111" t="s">
        <v>26</v>
      </c>
      <c r="S3" s="109" t="s">
        <v>34</v>
      </c>
      <c r="T3" s="110" t="s">
        <v>28</v>
      </c>
      <c r="U3" s="110" t="s">
        <v>27</v>
      </c>
      <c r="V3" s="111" t="s">
        <v>26</v>
      </c>
    </row>
    <row r="4" spans="2:22" x14ac:dyDescent="0.3">
      <c r="B4" s="2" t="s">
        <v>95</v>
      </c>
      <c r="C4" s="21">
        <v>6</v>
      </c>
      <c r="D4" s="23">
        <v>8</v>
      </c>
      <c r="E4" s="23">
        <v>13</v>
      </c>
      <c r="F4" s="26">
        <v>6</v>
      </c>
      <c r="G4" s="21">
        <v>6</v>
      </c>
      <c r="H4" s="23">
        <v>12</v>
      </c>
      <c r="I4" s="23">
        <v>15</v>
      </c>
      <c r="J4" s="26">
        <v>9</v>
      </c>
      <c r="K4" s="21">
        <v>0</v>
      </c>
      <c r="L4" s="23">
        <v>27</v>
      </c>
      <c r="M4" s="23">
        <v>46</v>
      </c>
      <c r="N4" s="26">
        <v>11</v>
      </c>
      <c r="O4" s="21">
        <v>4</v>
      </c>
      <c r="P4" s="23">
        <v>43</v>
      </c>
      <c r="Q4" s="23">
        <v>48</v>
      </c>
      <c r="R4" s="26">
        <v>9</v>
      </c>
      <c r="S4" s="21">
        <v>6</v>
      </c>
      <c r="T4" s="23">
        <v>99</v>
      </c>
      <c r="U4" s="23">
        <v>89</v>
      </c>
      <c r="V4" s="26">
        <v>11</v>
      </c>
    </row>
    <row r="5" spans="2:22" x14ac:dyDescent="0.3">
      <c r="B5" s="2" t="s">
        <v>96</v>
      </c>
      <c r="C5" s="21">
        <v>427</v>
      </c>
      <c r="D5" s="23">
        <v>9</v>
      </c>
      <c r="E5" s="23">
        <v>24</v>
      </c>
      <c r="F5" s="26">
        <v>25</v>
      </c>
      <c r="G5" s="21">
        <v>419</v>
      </c>
      <c r="H5" s="23">
        <v>9</v>
      </c>
      <c r="I5" s="23">
        <v>23</v>
      </c>
      <c r="J5" s="26">
        <v>16</v>
      </c>
      <c r="K5" s="21">
        <v>613</v>
      </c>
      <c r="L5" s="23">
        <v>12</v>
      </c>
      <c r="M5" s="23">
        <v>8</v>
      </c>
      <c r="N5" s="26">
        <v>50</v>
      </c>
      <c r="O5" s="21">
        <v>487</v>
      </c>
      <c r="P5" s="23">
        <v>17</v>
      </c>
      <c r="Q5" s="23">
        <v>22</v>
      </c>
      <c r="R5" s="26">
        <v>63</v>
      </c>
      <c r="S5" s="21">
        <v>299</v>
      </c>
      <c r="T5" s="23">
        <v>15</v>
      </c>
      <c r="U5" s="23">
        <v>22</v>
      </c>
      <c r="V5" s="26">
        <v>59</v>
      </c>
    </row>
    <row r="6" spans="2:22" x14ac:dyDescent="0.3">
      <c r="B6" s="2" t="s">
        <v>97</v>
      </c>
      <c r="C6" s="21">
        <v>102</v>
      </c>
      <c r="D6" s="23">
        <v>0</v>
      </c>
      <c r="E6" s="23">
        <v>0</v>
      </c>
      <c r="F6" s="26">
        <v>187</v>
      </c>
      <c r="G6" s="21">
        <v>133</v>
      </c>
      <c r="H6" s="23">
        <v>0</v>
      </c>
      <c r="I6" s="23">
        <v>0</v>
      </c>
      <c r="J6" s="26">
        <v>206</v>
      </c>
      <c r="K6" s="21">
        <v>135</v>
      </c>
      <c r="L6" s="23">
        <v>0</v>
      </c>
      <c r="M6" s="23">
        <v>0</v>
      </c>
      <c r="N6" s="26">
        <v>208</v>
      </c>
      <c r="O6" s="21">
        <v>129</v>
      </c>
      <c r="P6" s="23">
        <v>0</v>
      </c>
      <c r="Q6" s="23">
        <v>0</v>
      </c>
      <c r="R6" s="26">
        <v>215</v>
      </c>
      <c r="S6" s="21">
        <v>133</v>
      </c>
      <c r="T6" s="23">
        <v>0</v>
      </c>
      <c r="U6" s="23">
        <v>0</v>
      </c>
      <c r="V6" s="26">
        <v>187</v>
      </c>
    </row>
    <row r="7" spans="2:22" x14ac:dyDescent="0.3">
      <c r="B7" s="2" t="s">
        <v>98</v>
      </c>
      <c r="C7" s="21">
        <v>8</v>
      </c>
      <c r="D7" s="23">
        <v>60</v>
      </c>
      <c r="E7" s="23">
        <v>3</v>
      </c>
      <c r="F7" s="26">
        <v>70</v>
      </c>
      <c r="G7" s="21">
        <v>114</v>
      </c>
      <c r="H7" s="23">
        <v>36</v>
      </c>
      <c r="I7" s="23">
        <v>0</v>
      </c>
      <c r="J7" s="26">
        <v>53</v>
      </c>
      <c r="K7" s="21">
        <v>212</v>
      </c>
      <c r="L7" s="23">
        <v>60</v>
      </c>
      <c r="M7" s="23">
        <v>1</v>
      </c>
      <c r="N7" s="26">
        <v>58</v>
      </c>
      <c r="O7" s="21">
        <v>107</v>
      </c>
      <c r="P7" s="23">
        <v>60</v>
      </c>
      <c r="Q7" s="23">
        <v>2</v>
      </c>
      <c r="R7" s="26">
        <v>63</v>
      </c>
      <c r="S7" s="21">
        <v>127</v>
      </c>
      <c r="T7" s="23">
        <v>60</v>
      </c>
      <c r="U7" s="23">
        <v>1</v>
      </c>
      <c r="V7" s="26">
        <v>52</v>
      </c>
    </row>
    <row r="8" spans="2:22" x14ac:dyDescent="0.3">
      <c r="B8" s="2" t="s">
        <v>99</v>
      </c>
      <c r="C8" s="21">
        <v>3062</v>
      </c>
      <c r="D8" s="23">
        <v>225</v>
      </c>
      <c r="E8" s="23">
        <v>201</v>
      </c>
      <c r="F8" s="26">
        <v>28</v>
      </c>
      <c r="G8" s="21">
        <v>2721</v>
      </c>
      <c r="H8" s="23">
        <v>244</v>
      </c>
      <c r="I8" s="23">
        <v>290</v>
      </c>
      <c r="J8" s="26">
        <v>56</v>
      </c>
      <c r="K8" s="21">
        <v>3924</v>
      </c>
      <c r="L8" s="23">
        <v>134</v>
      </c>
      <c r="M8" s="23">
        <v>185</v>
      </c>
      <c r="N8" s="26">
        <v>82</v>
      </c>
      <c r="O8" s="21">
        <v>3238</v>
      </c>
      <c r="P8" s="23">
        <v>144</v>
      </c>
      <c r="Q8" s="23">
        <v>122</v>
      </c>
      <c r="R8" s="26">
        <v>100</v>
      </c>
      <c r="S8" s="21">
        <v>2177</v>
      </c>
      <c r="T8" s="23">
        <v>101</v>
      </c>
      <c r="U8" s="23">
        <v>92</v>
      </c>
      <c r="V8" s="26">
        <v>114</v>
      </c>
    </row>
    <row r="9" spans="2:22" x14ac:dyDescent="0.3">
      <c r="B9" s="2" t="s">
        <v>100</v>
      </c>
      <c r="C9" s="21">
        <v>10</v>
      </c>
      <c r="D9" s="23">
        <v>5</v>
      </c>
      <c r="E9" s="23">
        <v>1</v>
      </c>
      <c r="F9" s="26">
        <v>66</v>
      </c>
      <c r="G9" s="21">
        <v>11</v>
      </c>
      <c r="H9" s="23">
        <v>3</v>
      </c>
      <c r="I9" s="23">
        <v>10</v>
      </c>
      <c r="J9" s="26">
        <v>55</v>
      </c>
      <c r="K9" s="21">
        <v>18</v>
      </c>
      <c r="L9" s="23">
        <v>9</v>
      </c>
      <c r="M9" s="23">
        <v>0</v>
      </c>
      <c r="N9" s="26">
        <v>63</v>
      </c>
      <c r="O9" s="21">
        <v>18</v>
      </c>
      <c r="P9" s="23">
        <v>6</v>
      </c>
      <c r="Q9" s="23">
        <v>5</v>
      </c>
      <c r="R9" s="26">
        <v>65</v>
      </c>
      <c r="S9" s="21">
        <v>12</v>
      </c>
      <c r="T9" s="23">
        <v>7</v>
      </c>
      <c r="U9" s="23">
        <v>5</v>
      </c>
      <c r="V9" s="26">
        <v>62</v>
      </c>
    </row>
    <row r="10" spans="2:22" x14ac:dyDescent="0.3">
      <c r="B10" s="2" t="s">
        <v>101</v>
      </c>
      <c r="C10" s="21">
        <v>306</v>
      </c>
      <c r="D10" s="23">
        <v>30</v>
      </c>
      <c r="E10" s="23">
        <v>150</v>
      </c>
      <c r="F10" s="26">
        <v>114</v>
      </c>
      <c r="G10" s="21">
        <v>176</v>
      </c>
      <c r="H10" s="23">
        <v>23</v>
      </c>
      <c r="I10" s="23">
        <v>191</v>
      </c>
      <c r="J10" s="26">
        <v>49</v>
      </c>
      <c r="K10" s="21">
        <v>289</v>
      </c>
      <c r="L10" s="23">
        <v>37</v>
      </c>
      <c r="M10" s="23">
        <v>193</v>
      </c>
      <c r="N10" s="26">
        <v>192</v>
      </c>
      <c r="O10" s="21">
        <v>263</v>
      </c>
      <c r="P10" s="23">
        <v>31</v>
      </c>
      <c r="Q10" s="23">
        <v>191</v>
      </c>
      <c r="R10" s="26">
        <v>440</v>
      </c>
      <c r="S10" s="21">
        <v>200</v>
      </c>
      <c r="T10" s="23">
        <v>29</v>
      </c>
      <c r="U10" s="23">
        <v>188</v>
      </c>
      <c r="V10" s="26">
        <v>317</v>
      </c>
    </row>
    <row r="11" spans="2:22" x14ac:dyDescent="0.3">
      <c r="B11" s="2" t="s">
        <v>102</v>
      </c>
      <c r="C11" s="21">
        <v>190</v>
      </c>
      <c r="D11" s="23">
        <v>5009</v>
      </c>
      <c r="E11" s="23">
        <v>415</v>
      </c>
      <c r="F11" s="26">
        <v>23</v>
      </c>
      <c r="G11" s="21">
        <v>187</v>
      </c>
      <c r="H11" s="23">
        <v>4182</v>
      </c>
      <c r="I11" s="23">
        <v>1565</v>
      </c>
      <c r="J11" s="26">
        <v>16</v>
      </c>
      <c r="K11" s="21">
        <v>160</v>
      </c>
      <c r="L11" s="23">
        <v>3813</v>
      </c>
      <c r="M11" s="23">
        <v>805</v>
      </c>
      <c r="N11" s="26">
        <v>122</v>
      </c>
      <c r="O11" s="21">
        <v>210</v>
      </c>
      <c r="P11" s="23">
        <v>4000</v>
      </c>
      <c r="Q11" s="23">
        <v>1716</v>
      </c>
      <c r="R11" s="26">
        <v>1092</v>
      </c>
      <c r="S11" s="21">
        <v>216</v>
      </c>
      <c r="T11" s="23">
        <v>8296</v>
      </c>
      <c r="U11" s="23">
        <v>1309</v>
      </c>
      <c r="V11" s="26">
        <v>997</v>
      </c>
    </row>
    <row r="12" spans="2:22" x14ac:dyDescent="0.3">
      <c r="B12" s="2" t="s">
        <v>103</v>
      </c>
      <c r="C12" s="21">
        <v>0</v>
      </c>
      <c r="D12" s="23">
        <v>0</v>
      </c>
      <c r="E12" s="23">
        <v>16</v>
      </c>
      <c r="F12" s="26">
        <v>0</v>
      </c>
      <c r="G12" s="21">
        <v>0</v>
      </c>
      <c r="H12" s="23">
        <v>0</v>
      </c>
      <c r="I12" s="23">
        <v>38</v>
      </c>
      <c r="J12" s="26">
        <v>0</v>
      </c>
      <c r="K12" s="21">
        <v>0</v>
      </c>
      <c r="L12" s="23">
        <v>0</v>
      </c>
      <c r="M12" s="23">
        <v>22</v>
      </c>
      <c r="N12" s="26">
        <v>0</v>
      </c>
      <c r="O12" s="21">
        <v>0</v>
      </c>
      <c r="P12" s="23">
        <v>0</v>
      </c>
      <c r="Q12" s="23">
        <v>41</v>
      </c>
      <c r="R12" s="26">
        <v>0</v>
      </c>
      <c r="S12" s="21">
        <v>0</v>
      </c>
      <c r="T12" s="23">
        <v>0</v>
      </c>
      <c r="U12" s="23">
        <v>29</v>
      </c>
      <c r="V12" s="26">
        <v>0</v>
      </c>
    </row>
    <row r="13" spans="2:22" x14ac:dyDescent="0.3">
      <c r="B13" s="2" t="s">
        <v>104</v>
      </c>
      <c r="C13" s="21">
        <v>50</v>
      </c>
      <c r="D13" s="23">
        <v>5</v>
      </c>
      <c r="E13" s="23">
        <v>9</v>
      </c>
      <c r="F13" s="26">
        <v>11</v>
      </c>
      <c r="G13" s="21">
        <v>70</v>
      </c>
      <c r="H13" s="23">
        <v>3</v>
      </c>
      <c r="I13" s="23">
        <v>10</v>
      </c>
      <c r="J13" s="26">
        <v>8</v>
      </c>
      <c r="K13" s="21">
        <v>114</v>
      </c>
      <c r="L13" s="23">
        <v>5</v>
      </c>
      <c r="M13" s="23">
        <v>5</v>
      </c>
      <c r="N13" s="26">
        <v>11</v>
      </c>
      <c r="O13" s="21">
        <v>104</v>
      </c>
      <c r="P13" s="23">
        <v>5</v>
      </c>
      <c r="Q13" s="23">
        <v>12</v>
      </c>
      <c r="R13" s="26">
        <v>13</v>
      </c>
      <c r="S13" s="21">
        <v>71</v>
      </c>
      <c r="T13" s="23">
        <v>5</v>
      </c>
      <c r="U13" s="23">
        <v>2</v>
      </c>
      <c r="V13" s="26">
        <v>11</v>
      </c>
    </row>
    <row r="14" spans="2:22" x14ac:dyDescent="0.3">
      <c r="B14" s="2" t="s">
        <v>106</v>
      </c>
      <c r="C14" s="21">
        <v>2</v>
      </c>
      <c r="D14" s="23">
        <v>31</v>
      </c>
      <c r="E14" s="23">
        <v>2</v>
      </c>
      <c r="F14" s="26">
        <v>2</v>
      </c>
      <c r="G14" s="21">
        <v>1</v>
      </c>
      <c r="H14" s="23">
        <v>38</v>
      </c>
      <c r="I14" s="23">
        <v>11</v>
      </c>
      <c r="J14" s="26">
        <v>0</v>
      </c>
      <c r="K14" s="21">
        <v>4</v>
      </c>
      <c r="L14" s="23">
        <v>33</v>
      </c>
      <c r="M14" s="23">
        <v>0</v>
      </c>
      <c r="N14" s="26">
        <v>7</v>
      </c>
      <c r="O14" s="21">
        <v>0</v>
      </c>
      <c r="P14" s="23">
        <v>30</v>
      </c>
      <c r="Q14" s="23">
        <v>0</v>
      </c>
      <c r="R14" s="26">
        <v>7</v>
      </c>
      <c r="S14" s="21">
        <v>1</v>
      </c>
      <c r="T14" s="23">
        <v>31</v>
      </c>
      <c r="U14" s="23">
        <v>0</v>
      </c>
      <c r="V14" s="26">
        <v>10</v>
      </c>
    </row>
    <row r="15" spans="2:22" x14ac:dyDescent="0.3">
      <c r="B15" s="2" t="s">
        <v>107</v>
      </c>
      <c r="C15" s="21">
        <v>82</v>
      </c>
      <c r="D15" s="23">
        <v>12</v>
      </c>
      <c r="E15" s="23">
        <v>52</v>
      </c>
      <c r="F15" s="26">
        <v>15</v>
      </c>
      <c r="G15" s="21">
        <v>82</v>
      </c>
      <c r="H15" s="23">
        <v>17</v>
      </c>
      <c r="I15" s="23">
        <v>45</v>
      </c>
      <c r="J15" s="26">
        <v>23</v>
      </c>
      <c r="K15" s="21">
        <v>162</v>
      </c>
      <c r="L15" s="23">
        <v>26</v>
      </c>
      <c r="M15" s="23">
        <v>43</v>
      </c>
      <c r="N15" s="26">
        <v>20</v>
      </c>
      <c r="O15" s="21">
        <v>100</v>
      </c>
      <c r="P15" s="23">
        <v>14</v>
      </c>
      <c r="Q15" s="23">
        <v>84</v>
      </c>
      <c r="R15" s="26">
        <v>21</v>
      </c>
      <c r="S15" s="21">
        <v>66</v>
      </c>
      <c r="T15" s="23">
        <v>22</v>
      </c>
      <c r="U15" s="23">
        <v>49</v>
      </c>
      <c r="V15" s="26">
        <v>26</v>
      </c>
    </row>
    <row r="16" spans="2:22" x14ac:dyDescent="0.3">
      <c r="B16" s="2" t="s">
        <v>108</v>
      </c>
      <c r="C16" s="21">
        <v>207</v>
      </c>
      <c r="D16" s="23">
        <v>0</v>
      </c>
      <c r="E16" s="23">
        <v>0</v>
      </c>
      <c r="F16" s="26">
        <v>1</v>
      </c>
      <c r="G16" s="21">
        <v>172</v>
      </c>
      <c r="H16" s="23">
        <v>6</v>
      </c>
      <c r="I16" s="23">
        <v>1</v>
      </c>
      <c r="J16" s="26">
        <v>26</v>
      </c>
      <c r="K16" s="21">
        <v>295</v>
      </c>
      <c r="L16" s="23">
        <v>18</v>
      </c>
      <c r="M16" s="23">
        <v>0</v>
      </c>
      <c r="N16" s="26">
        <v>2</v>
      </c>
      <c r="O16" s="21">
        <v>240</v>
      </c>
      <c r="P16" s="23">
        <v>6</v>
      </c>
      <c r="Q16" s="23">
        <v>1</v>
      </c>
      <c r="R16" s="26">
        <v>2</v>
      </c>
      <c r="S16" s="21">
        <v>160</v>
      </c>
      <c r="T16" s="23">
        <v>6</v>
      </c>
      <c r="U16" s="23">
        <v>3</v>
      </c>
      <c r="V16" s="26">
        <v>3</v>
      </c>
    </row>
    <row r="17" spans="1:22" x14ac:dyDescent="0.3">
      <c r="B17" s="2" t="s">
        <v>109</v>
      </c>
      <c r="C17" s="21">
        <v>1350</v>
      </c>
      <c r="D17" s="23">
        <v>119</v>
      </c>
      <c r="E17" s="23">
        <v>46</v>
      </c>
      <c r="F17" s="26">
        <v>21</v>
      </c>
      <c r="G17" s="21">
        <v>1189</v>
      </c>
      <c r="H17" s="23">
        <v>133</v>
      </c>
      <c r="I17" s="23">
        <v>61</v>
      </c>
      <c r="J17" s="26">
        <v>10</v>
      </c>
      <c r="K17" s="21">
        <v>1702</v>
      </c>
      <c r="L17" s="23">
        <v>204</v>
      </c>
      <c r="M17" s="23">
        <v>51</v>
      </c>
      <c r="N17" s="26">
        <v>46</v>
      </c>
      <c r="O17" s="21">
        <v>1372</v>
      </c>
      <c r="P17" s="23">
        <v>151</v>
      </c>
      <c r="Q17" s="23">
        <v>39</v>
      </c>
      <c r="R17" s="26">
        <v>42</v>
      </c>
      <c r="S17" s="21">
        <v>940</v>
      </c>
      <c r="T17" s="23">
        <v>140</v>
      </c>
      <c r="U17" s="23">
        <v>35</v>
      </c>
      <c r="V17" s="26">
        <v>28</v>
      </c>
    </row>
    <row r="18" spans="1:22" x14ac:dyDescent="0.3">
      <c r="B18" s="2" t="s">
        <v>110</v>
      </c>
      <c r="C18" s="21">
        <v>90</v>
      </c>
      <c r="D18" s="23">
        <v>75</v>
      </c>
      <c r="E18" s="23">
        <v>56</v>
      </c>
      <c r="F18" s="26">
        <v>1717</v>
      </c>
      <c r="G18" s="21">
        <v>278</v>
      </c>
      <c r="H18" s="23">
        <v>45</v>
      </c>
      <c r="I18" s="23">
        <v>55</v>
      </c>
      <c r="J18" s="26">
        <v>1135</v>
      </c>
      <c r="K18" s="21">
        <v>482</v>
      </c>
      <c r="L18" s="23">
        <v>75</v>
      </c>
      <c r="M18" s="23">
        <v>47</v>
      </c>
      <c r="N18" s="26">
        <v>1261</v>
      </c>
      <c r="O18" s="21">
        <v>280</v>
      </c>
      <c r="P18" s="23">
        <v>75</v>
      </c>
      <c r="Q18" s="23">
        <v>111</v>
      </c>
      <c r="R18" s="26">
        <v>1522</v>
      </c>
      <c r="S18" s="21">
        <v>306</v>
      </c>
      <c r="T18" s="23">
        <v>75</v>
      </c>
      <c r="U18" s="23">
        <v>25</v>
      </c>
      <c r="V18" s="26">
        <v>1080</v>
      </c>
    </row>
    <row r="19" spans="1:22" x14ac:dyDescent="0.3">
      <c r="B19" s="2" t="s">
        <v>112</v>
      </c>
      <c r="C19" s="21">
        <v>830</v>
      </c>
      <c r="D19" s="23">
        <v>13</v>
      </c>
      <c r="E19" s="23">
        <v>69</v>
      </c>
      <c r="F19" s="26">
        <v>71</v>
      </c>
      <c r="G19" s="21">
        <v>751</v>
      </c>
      <c r="H19" s="23">
        <v>26</v>
      </c>
      <c r="I19" s="23">
        <v>165</v>
      </c>
      <c r="J19" s="26">
        <v>49</v>
      </c>
      <c r="K19" s="21">
        <v>1141</v>
      </c>
      <c r="L19" s="23">
        <v>43</v>
      </c>
      <c r="M19" s="23">
        <v>105</v>
      </c>
      <c r="N19" s="26">
        <v>89</v>
      </c>
      <c r="O19" s="21">
        <v>902</v>
      </c>
      <c r="P19" s="23">
        <v>22</v>
      </c>
      <c r="Q19" s="23">
        <v>89</v>
      </c>
      <c r="R19" s="26">
        <v>92</v>
      </c>
      <c r="S19" s="21">
        <v>618</v>
      </c>
      <c r="T19" s="23">
        <v>24</v>
      </c>
      <c r="U19" s="23">
        <v>66</v>
      </c>
      <c r="V19" s="26">
        <v>102</v>
      </c>
    </row>
    <row r="20" spans="1:22" x14ac:dyDescent="0.3">
      <c r="B20" s="2" t="s">
        <v>113</v>
      </c>
      <c r="C20" s="21">
        <v>450</v>
      </c>
      <c r="D20" s="23">
        <v>785</v>
      </c>
      <c r="E20" s="23">
        <v>63</v>
      </c>
      <c r="F20" s="26">
        <v>16</v>
      </c>
      <c r="G20" s="21">
        <v>453</v>
      </c>
      <c r="H20" s="23">
        <v>974</v>
      </c>
      <c r="I20" s="23">
        <v>273</v>
      </c>
      <c r="J20" s="26">
        <v>18</v>
      </c>
      <c r="K20" s="21">
        <v>530</v>
      </c>
      <c r="L20" s="23">
        <v>1020</v>
      </c>
      <c r="M20" s="23">
        <v>32</v>
      </c>
      <c r="N20" s="26">
        <v>18</v>
      </c>
      <c r="O20" s="21">
        <v>616</v>
      </c>
      <c r="P20" s="23">
        <v>779</v>
      </c>
      <c r="Q20" s="23">
        <v>261</v>
      </c>
      <c r="R20" s="26">
        <v>21</v>
      </c>
      <c r="S20" s="21">
        <v>556</v>
      </c>
      <c r="T20" s="23">
        <v>819</v>
      </c>
      <c r="U20" s="23">
        <v>348</v>
      </c>
      <c r="V20" s="26">
        <v>101</v>
      </c>
    </row>
    <row r="21" spans="1:22" x14ac:dyDescent="0.3">
      <c r="B21" s="2" t="s">
        <v>114</v>
      </c>
      <c r="C21" s="21">
        <v>154</v>
      </c>
      <c r="D21" s="23">
        <v>6</v>
      </c>
      <c r="E21" s="23">
        <v>32</v>
      </c>
      <c r="F21" s="26">
        <v>155</v>
      </c>
      <c r="G21" s="21">
        <v>159</v>
      </c>
      <c r="H21" s="23">
        <v>2</v>
      </c>
      <c r="I21" s="23">
        <v>35</v>
      </c>
      <c r="J21" s="26">
        <v>136</v>
      </c>
      <c r="K21" s="21">
        <v>366</v>
      </c>
      <c r="L21" s="23">
        <v>5</v>
      </c>
      <c r="M21" s="23">
        <v>17</v>
      </c>
      <c r="N21" s="26">
        <v>161</v>
      </c>
      <c r="O21" s="21">
        <v>288</v>
      </c>
      <c r="P21" s="23">
        <v>7</v>
      </c>
      <c r="Q21" s="23">
        <v>25</v>
      </c>
      <c r="R21" s="26">
        <v>165</v>
      </c>
      <c r="S21" s="21">
        <v>206</v>
      </c>
      <c r="T21" s="23">
        <v>6</v>
      </c>
      <c r="U21" s="23">
        <v>36</v>
      </c>
      <c r="V21" s="26">
        <v>154</v>
      </c>
    </row>
    <row r="22" spans="1:22" x14ac:dyDescent="0.3">
      <c r="B22" s="2" t="s">
        <v>115</v>
      </c>
      <c r="C22" s="21">
        <v>10</v>
      </c>
      <c r="D22" s="23">
        <v>5</v>
      </c>
      <c r="E22" s="23">
        <v>3</v>
      </c>
      <c r="F22" s="26">
        <v>0</v>
      </c>
      <c r="G22" s="21">
        <v>18</v>
      </c>
      <c r="H22" s="23">
        <v>2</v>
      </c>
      <c r="I22" s="23">
        <v>3</v>
      </c>
      <c r="J22" s="26">
        <v>0</v>
      </c>
      <c r="K22" s="21">
        <v>12</v>
      </c>
      <c r="L22" s="23">
        <v>5</v>
      </c>
      <c r="M22" s="23">
        <v>0</v>
      </c>
      <c r="N22" s="26">
        <v>0</v>
      </c>
      <c r="O22" s="21">
        <v>13</v>
      </c>
      <c r="P22" s="23">
        <v>4</v>
      </c>
      <c r="Q22" s="23">
        <v>2</v>
      </c>
      <c r="R22" s="26">
        <v>2</v>
      </c>
      <c r="S22" s="21">
        <v>17</v>
      </c>
      <c r="T22" s="23">
        <v>4</v>
      </c>
      <c r="U22" s="23">
        <v>2</v>
      </c>
      <c r="V22" s="26">
        <v>1</v>
      </c>
    </row>
    <row r="23" spans="1:22" x14ac:dyDescent="0.3">
      <c r="B23" s="2" t="s">
        <v>116</v>
      </c>
      <c r="C23" s="21">
        <v>319</v>
      </c>
      <c r="D23" s="23">
        <v>332</v>
      </c>
      <c r="E23" s="23">
        <v>229</v>
      </c>
      <c r="F23" s="26">
        <v>203</v>
      </c>
      <c r="G23" s="21">
        <v>321</v>
      </c>
      <c r="H23" s="23">
        <v>249</v>
      </c>
      <c r="I23" s="23">
        <v>299</v>
      </c>
      <c r="J23" s="26">
        <v>506</v>
      </c>
      <c r="K23" s="21">
        <v>498</v>
      </c>
      <c r="L23" s="23">
        <v>180</v>
      </c>
      <c r="M23" s="23">
        <v>122</v>
      </c>
      <c r="N23" s="26">
        <v>370</v>
      </c>
      <c r="O23" s="21">
        <v>475</v>
      </c>
      <c r="P23" s="23">
        <v>258</v>
      </c>
      <c r="Q23" s="23">
        <v>328</v>
      </c>
      <c r="R23" s="26">
        <v>497</v>
      </c>
      <c r="S23" s="21">
        <v>390</v>
      </c>
      <c r="T23" s="23">
        <v>497</v>
      </c>
      <c r="U23" s="23">
        <v>237</v>
      </c>
      <c r="V23" s="26">
        <v>494</v>
      </c>
    </row>
    <row r="24" spans="1:22" x14ac:dyDescent="0.3">
      <c r="B24" s="9" t="s">
        <v>0</v>
      </c>
      <c r="C24" s="22">
        <f>SUM(C4:C23)</f>
        <v>7655</v>
      </c>
      <c r="D24" s="22">
        <f t="shared" ref="D24:V24" si="0">SUM(D4:D23)</f>
        <v>6729</v>
      </c>
      <c r="E24" s="22">
        <f t="shared" si="0"/>
        <v>1384</v>
      </c>
      <c r="F24" s="22">
        <f t="shared" si="0"/>
        <v>2731</v>
      </c>
      <c r="G24" s="22">
        <f t="shared" si="0"/>
        <v>7261</v>
      </c>
      <c r="H24" s="22">
        <f t="shared" si="0"/>
        <v>6004</v>
      </c>
      <c r="I24" s="22">
        <f t="shared" si="0"/>
        <v>3090</v>
      </c>
      <c r="J24" s="22">
        <f t="shared" si="0"/>
        <v>2371</v>
      </c>
      <c r="K24" s="22">
        <f t="shared" si="0"/>
        <v>10657</v>
      </c>
      <c r="L24" s="22">
        <f t="shared" si="0"/>
        <v>5706</v>
      </c>
      <c r="M24" s="22">
        <f t="shared" si="0"/>
        <v>1682</v>
      </c>
      <c r="N24" s="22">
        <f t="shared" si="0"/>
        <v>2771</v>
      </c>
      <c r="O24" s="22">
        <f t="shared" si="0"/>
        <v>8846</v>
      </c>
      <c r="P24" s="22">
        <f t="shared" si="0"/>
        <v>5652</v>
      </c>
      <c r="Q24" s="22">
        <f t="shared" si="0"/>
        <v>3099</v>
      </c>
      <c r="R24" s="22">
        <f t="shared" si="0"/>
        <v>4431</v>
      </c>
      <c r="S24" s="22">
        <f t="shared" si="0"/>
        <v>6501</v>
      </c>
      <c r="T24" s="22">
        <f t="shared" si="0"/>
        <v>10236</v>
      </c>
      <c r="U24" s="22">
        <f t="shared" si="0"/>
        <v>2538</v>
      </c>
      <c r="V24" s="22">
        <f t="shared" si="0"/>
        <v>3809</v>
      </c>
    </row>
    <row r="27" spans="1:22" x14ac:dyDescent="0.3">
      <c r="B27" s="41" t="s">
        <v>30</v>
      </c>
      <c r="C27" s="106" t="s">
        <v>122</v>
      </c>
      <c r="D27" s="107"/>
      <c r="E27" s="107"/>
      <c r="F27" s="108"/>
      <c r="G27" s="106" t="s">
        <v>123</v>
      </c>
      <c r="H27" s="107"/>
      <c r="I27" s="107"/>
      <c r="J27" s="108"/>
      <c r="K27" s="106" t="s">
        <v>52</v>
      </c>
      <c r="L27" s="107"/>
      <c r="M27" s="107"/>
      <c r="N27" s="108"/>
      <c r="O27" s="106" t="s">
        <v>127</v>
      </c>
      <c r="P27" s="107"/>
      <c r="Q27" s="107"/>
      <c r="R27" s="108"/>
      <c r="S27" s="106" t="s">
        <v>121</v>
      </c>
      <c r="T27" s="107"/>
      <c r="U27" s="107"/>
      <c r="V27" s="108"/>
    </row>
    <row r="28" spans="1:22" x14ac:dyDescent="0.3">
      <c r="B28" s="42"/>
      <c r="C28" s="120" t="s">
        <v>34</v>
      </c>
      <c r="D28" s="121" t="s">
        <v>28</v>
      </c>
      <c r="E28" s="121" t="s">
        <v>27</v>
      </c>
      <c r="F28" s="122" t="s">
        <v>26</v>
      </c>
      <c r="G28" s="120" t="s">
        <v>34</v>
      </c>
      <c r="H28" s="121" t="s">
        <v>28</v>
      </c>
      <c r="I28" s="121" t="s">
        <v>27</v>
      </c>
      <c r="J28" s="122" t="s">
        <v>26</v>
      </c>
      <c r="K28" s="120" t="s">
        <v>34</v>
      </c>
      <c r="L28" s="121" t="s">
        <v>28</v>
      </c>
      <c r="M28" s="121" t="s">
        <v>27</v>
      </c>
      <c r="N28" s="122" t="s">
        <v>26</v>
      </c>
      <c r="O28" s="120" t="s">
        <v>34</v>
      </c>
      <c r="P28" s="121" t="s">
        <v>28</v>
      </c>
      <c r="Q28" s="121" t="s">
        <v>27</v>
      </c>
      <c r="R28" s="122" t="s">
        <v>26</v>
      </c>
      <c r="S28" s="120" t="s">
        <v>34</v>
      </c>
      <c r="T28" s="121" t="s">
        <v>28</v>
      </c>
      <c r="U28" s="121" t="s">
        <v>27</v>
      </c>
      <c r="V28" s="122" t="s">
        <v>26</v>
      </c>
    </row>
    <row r="29" spans="1:22" x14ac:dyDescent="0.3">
      <c r="A29" s="2"/>
      <c r="B29" s="12" t="s">
        <v>95</v>
      </c>
      <c r="C29" s="28">
        <f>(C4/C24)*100</f>
        <v>7.838014369693011E-2</v>
      </c>
      <c r="D29" s="29">
        <f t="shared" ref="D29:V29" si="1">(D4/D24)*100</f>
        <v>0.11888839352058254</v>
      </c>
      <c r="E29" s="29">
        <f t="shared" si="1"/>
        <v>0.93930635838150289</v>
      </c>
      <c r="F29" s="30">
        <f t="shared" si="1"/>
        <v>0.21969974368363238</v>
      </c>
      <c r="G29" s="29">
        <f t="shared" si="1"/>
        <v>8.2633246109351327E-2</v>
      </c>
      <c r="H29" s="29">
        <f t="shared" si="1"/>
        <v>0.19986675549633579</v>
      </c>
      <c r="I29" s="29">
        <f t="shared" si="1"/>
        <v>0.48543689320388345</v>
      </c>
      <c r="J29" s="30">
        <f t="shared" si="1"/>
        <v>0.3795866722901729</v>
      </c>
      <c r="K29" s="29">
        <f t="shared" si="1"/>
        <v>0</v>
      </c>
      <c r="L29" s="29">
        <f t="shared" si="1"/>
        <v>0.47318611987381703</v>
      </c>
      <c r="M29" s="29">
        <f t="shared" si="1"/>
        <v>2.7348394768133173</v>
      </c>
      <c r="N29" s="30">
        <f t="shared" si="1"/>
        <v>0.39696860339227719</v>
      </c>
      <c r="O29" s="29">
        <f t="shared" si="1"/>
        <v>4.5218177707438391E-2</v>
      </c>
      <c r="P29" s="29">
        <f t="shared" si="1"/>
        <v>0.76079263977353151</v>
      </c>
      <c r="Q29" s="29">
        <f t="shared" si="1"/>
        <v>1.5488867376573088</v>
      </c>
      <c r="R29" s="30">
        <f t="shared" si="1"/>
        <v>0.2031144211238998</v>
      </c>
      <c r="S29" s="29">
        <f t="shared" si="1"/>
        <v>9.2293493308721733E-2</v>
      </c>
      <c r="T29" s="29">
        <f t="shared" si="1"/>
        <v>0.96717467760844089</v>
      </c>
      <c r="U29" s="29">
        <f t="shared" si="1"/>
        <v>3.5066981875492518</v>
      </c>
      <c r="V29" s="30">
        <f t="shared" si="1"/>
        <v>0.28878970858493042</v>
      </c>
    </row>
    <row r="30" spans="1:22" x14ac:dyDescent="0.3">
      <c r="A30" s="2"/>
      <c r="B30" s="12" t="s">
        <v>96</v>
      </c>
      <c r="C30" s="20">
        <f>(C5/C24)*100</f>
        <v>5.5780535597648599</v>
      </c>
      <c r="D30" s="27">
        <f t="shared" ref="D30:V30" si="2">(D5/D24)*100</f>
        <v>0.13374944271065536</v>
      </c>
      <c r="E30" s="27">
        <f t="shared" si="2"/>
        <v>1.7341040462427744</v>
      </c>
      <c r="F30" s="3">
        <f t="shared" si="2"/>
        <v>0.91541559868180156</v>
      </c>
      <c r="G30" s="27">
        <f t="shared" si="2"/>
        <v>5.7705550199697013</v>
      </c>
      <c r="H30" s="27">
        <f t="shared" si="2"/>
        <v>0.14990006662225183</v>
      </c>
      <c r="I30" s="27">
        <f t="shared" si="2"/>
        <v>0.74433656957928807</v>
      </c>
      <c r="J30" s="3">
        <f t="shared" si="2"/>
        <v>0.67482075073808523</v>
      </c>
      <c r="K30" s="27">
        <f t="shared" si="2"/>
        <v>5.7520878295955713</v>
      </c>
      <c r="L30" s="27">
        <f t="shared" si="2"/>
        <v>0.2103049421661409</v>
      </c>
      <c r="M30" s="27">
        <f t="shared" si="2"/>
        <v>0.47562425683709864</v>
      </c>
      <c r="N30" s="3">
        <f t="shared" si="2"/>
        <v>1.8044027426921689</v>
      </c>
      <c r="O30" s="27">
        <f t="shared" si="2"/>
        <v>5.5053131358806242</v>
      </c>
      <c r="P30" s="27">
        <f t="shared" si="2"/>
        <v>0.30077848549186126</v>
      </c>
      <c r="Q30" s="27">
        <f t="shared" si="2"/>
        <v>0.70990642142626648</v>
      </c>
      <c r="R30" s="3">
        <f t="shared" si="2"/>
        <v>1.4218009478672986</v>
      </c>
      <c r="S30" s="27">
        <f t="shared" si="2"/>
        <v>4.5992924165512994</v>
      </c>
      <c r="T30" s="27">
        <f t="shared" si="2"/>
        <v>0.14654161781946073</v>
      </c>
      <c r="U30" s="27">
        <f t="shared" si="2"/>
        <v>0.86682427107959026</v>
      </c>
      <c r="V30" s="3">
        <f t="shared" si="2"/>
        <v>1.5489629824100812</v>
      </c>
    </row>
    <row r="31" spans="1:22" x14ac:dyDescent="0.3">
      <c r="A31" s="2"/>
      <c r="B31" s="12" t="s">
        <v>97</v>
      </c>
      <c r="C31" s="20">
        <f>(C6/C24)*100</f>
        <v>1.332462442847812</v>
      </c>
      <c r="D31" s="27">
        <f t="shared" ref="D31:V31" si="3">(D6/D24)*100</f>
        <v>0</v>
      </c>
      <c r="E31" s="27">
        <f t="shared" si="3"/>
        <v>0</v>
      </c>
      <c r="F31" s="3">
        <f t="shared" si="3"/>
        <v>6.8473086781398758</v>
      </c>
      <c r="G31" s="27">
        <f t="shared" si="3"/>
        <v>1.8317036220906211</v>
      </c>
      <c r="H31" s="27">
        <f t="shared" si="3"/>
        <v>0</v>
      </c>
      <c r="I31" s="27">
        <f t="shared" si="3"/>
        <v>0</v>
      </c>
      <c r="J31" s="3">
        <f t="shared" si="3"/>
        <v>8.6883171657528475</v>
      </c>
      <c r="K31" s="27">
        <f t="shared" si="3"/>
        <v>1.2667730130430703</v>
      </c>
      <c r="L31" s="27">
        <f t="shared" si="3"/>
        <v>0</v>
      </c>
      <c r="M31" s="27">
        <f t="shared" si="3"/>
        <v>0</v>
      </c>
      <c r="N31" s="3">
        <f t="shared" si="3"/>
        <v>7.5063154095994218</v>
      </c>
      <c r="O31" s="27">
        <f t="shared" si="3"/>
        <v>1.4582862310648881</v>
      </c>
      <c r="P31" s="27">
        <f t="shared" si="3"/>
        <v>0</v>
      </c>
      <c r="Q31" s="27">
        <f t="shared" si="3"/>
        <v>0</v>
      </c>
      <c r="R31" s="3">
        <f t="shared" si="3"/>
        <v>4.8521778379598288</v>
      </c>
      <c r="S31" s="27">
        <f t="shared" si="3"/>
        <v>2.0458391016766648</v>
      </c>
      <c r="T31" s="27">
        <f t="shared" si="3"/>
        <v>0</v>
      </c>
      <c r="U31" s="27">
        <f t="shared" si="3"/>
        <v>0</v>
      </c>
      <c r="V31" s="3">
        <f t="shared" si="3"/>
        <v>4.9094250459438173</v>
      </c>
    </row>
    <row r="32" spans="1:22" x14ac:dyDescent="0.3">
      <c r="A32" s="2"/>
      <c r="B32" s="12" t="s">
        <v>98</v>
      </c>
      <c r="C32" s="20">
        <f>(C7/C24)*100</f>
        <v>0.10450685826257348</v>
      </c>
      <c r="D32" s="27">
        <f t="shared" ref="D32:V32" si="4">(D7/D24)*100</f>
        <v>0.89166295140436924</v>
      </c>
      <c r="E32" s="27">
        <f t="shared" si="4"/>
        <v>0.2167630057803468</v>
      </c>
      <c r="F32" s="3">
        <f t="shared" si="4"/>
        <v>2.5631636763090446</v>
      </c>
      <c r="G32" s="27">
        <f t="shared" si="4"/>
        <v>1.5700316760776754</v>
      </c>
      <c r="H32" s="27">
        <f t="shared" si="4"/>
        <v>0.59960026648900733</v>
      </c>
      <c r="I32" s="27">
        <f t="shared" si="4"/>
        <v>0</v>
      </c>
      <c r="J32" s="3">
        <f t="shared" si="4"/>
        <v>2.2353437368199072</v>
      </c>
      <c r="K32" s="27">
        <f t="shared" si="4"/>
        <v>1.9893028056676361</v>
      </c>
      <c r="L32" s="27">
        <f t="shared" si="4"/>
        <v>1.0515247108307046</v>
      </c>
      <c r="M32" s="27">
        <f t="shared" si="4"/>
        <v>5.9453032104637329E-2</v>
      </c>
      <c r="N32" s="3">
        <f t="shared" si="4"/>
        <v>2.0931071815229156</v>
      </c>
      <c r="O32" s="27">
        <f t="shared" si="4"/>
        <v>1.209586253673977</v>
      </c>
      <c r="P32" s="27">
        <f t="shared" si="4"/>
        <v>1.0615711252653928</v>
      </c>
      <c r="Q32" s="27">
        <f t="shared" si="4"/>
        <v>6.453694740238787E-2</v>
      </c>
      <c r="R32" s="3">
        <f t="shared" si="4"/>
        <v>1.4218009478672986</v>
      </c>
      <c r="S32" s="27">
        <f t="shared" si="4"/>
        <v>1.9535456083679434</v>
      </c>
      <c r="T32" s="27">
        <f t="shared" si="4"/>
        <v>0.58616647127784294</v>
      </c>
      <c r="U32" s="27">
        <f t="shared" si="4"/>
        <v>3.9401103230890466E-2</v>
      </c>
      <c r="V32" s="3">
        <f t="shared" si="4"/>
        <v>1.3651877133105803</v>
      </c>
    </row>
    <row r="33" spans="1:22" x14ac:dyDescent="0.3">
      <c r="A33" s="2"/>
      <c r="B33" s="12" t="s">
        <v>99</v>
      </c>
      <c r="C33" s="20">
        <f>(C8/C24)*100</f>
        <v>40</v>
      </c>
      <c r="D33" s="27">
        <f t="shared" ref="D33:V33" si="5">(D8/D24)*100</f>
        <v>3.3437360677663843</v>
      </c>
      <c r="E33" s="27">
        <f t="shared" si="5"/>
        <v>14.523121387283236</v>
      </c>
      <c r="F33" s="3">
        <f t="shared" si="5"/>
        <v>1.0252654705236177</v>
      </c>
      <c r="G33" s="27">
        <f t="shared" si="5"/>
        <v>37.47417711059083</v>
      </c>
      <c r="H33" s="27">
        <f t="shared" si="5"/>
        <v>4.0639573617588276</v>
      </c>
      <c r="I33" s="27">
        <f t="shared" si="5"/>
        <v>9.3851132686084142</v>
      </c>
      <c r="J33" s="3">
        <f t="shared" si="5"/>
        <v>2.3618726275832982</v>
      </c>
      <c r="K33" s="27">
        <f t="shared" si="5"/>
        <v>36.820868912451907</v>
      </c>
      <c r="L33" s="27">
        <f t="shared" si="5"/>
        <v>2.3484051875219065</v>
      </c>
      <c r="M33" s="27">
        <f t="shared" si="5"/>
        <v>10.998810939357908</v>
      </c>
      <c r="N33" s="3">
        <f t="shared" si="5"/>
        <v>2.9592204980151573</v>
      </c>
      <c r="O33" s="27">
        <f t="shared" si="5"/>
        <v>36.604114854171378</v>
      </c>
      <c r="P33" s="27">
        <f t="shared" si="5"/>
        <v>2.547770700636943</v>
      </c>
      <c r="Q33" s="27">
        <f t="shared" si="5"/>
        <v>3.9367537915456601</v>
      </c>
      <c r="R33" s="3">
        <f t="shared" si="5"/>
        <v>2.2568269013766642</v>
      </c>
      <c r="S33" s="27">
        <f t="shared" si="5"/>
        <v>33.487155822181201</v>
      </c>
      <c r="T33" s="27">
        <f t="shared" si="5"/>
        <v>0.98671355998436894</v>
      </c>
      <c r="U33" s="27">
        <f t="shared" si="5"/>
        <v>3.6249014972419227</v>
      </c>
      <c r="V33" s="3">
        <f t="shared" si="5"/>
        <v>2.9929115253347334</v>
      </c>
    </row>
    <row r="34" spans="1:22" x14ac:dyDescent="0.3">
      <c r="A34" s="2"/>
      <c r="B34" s="12" t="s">
        <v>100</v>
      </c>
      <c r="C34" s="20">
        <f>(C9/C24)*100</f>
        <v>0.13063357282821686</v>
      </c>
      <c r="D34" s="27">
        <f t="shared" ref="D34:V34" si="6">(D9/D24)*100</f>
        <v>7.4305245950364099E-2</v>
      </c>
      <c r="E34" s="27">
        <f t="shared" si="6"/>
        <v>7.2254335260115599E-2</v>
      </c>
      <c r="F34" s="3">
        <f t="shared" si="6"/>
        <v>2.4166971805199564</v>
      </c>
      <c r="G34" s="27">
        <f t="shared" si="6"/>
        <v>0.15149428453381078</v>
      </c>
      <c r="H34" s="27">
        <f t="shared" si="6"/>
        <v>4.9966688874083946E-2</v>
      </c>
      <c r="I34" s="27">
        <f t="shared" si="6"/>
        <v>0.3236245954692557</v>
      </c>
      <c r="J34" s="3">
        <f t="shared" si="6"/>
        <v>2.3196963306621678</v>
      </c>
      <c r="K34" s="27">
        <f t="shared" si="6"/>
        <v>0.16890306840574271</v>
      </c>
      <c r="L34" s="27">
        <f t="shared" si="6"/>
        <v>0.15772870662460567</v>
      </c>
      <c r="M34" s="27">
        <f t="shared" si="6"/>
        <v>0</v>
      </c>
      <c r="N34" s="3">
        <f t="shared" si="6"/>
        <v>2.2735474557921331</v>
      </c>
      <c r="O34" s="27">
        <f t="shared" si="6"/>
        <v>0.20348179968347277</v>
      </c>
      <c r="P34" s="27">
        <f t="shared" si="6"/>
        <v>0.10615711252653928</v>
      </c>
      <c r="Q34" s="27">
        <f t="shared" si="6"/>
        <v>0.16134236850596967</v>
      </c>
      <c r="R34" s="3">
        <f t="shared" si="6"/>
        <v>1.4669374858948319</v>
      </c>
      <c r="S34" s="27">
        <f t="shared" si="6"/>
        <v>0.18458698661744347</v>
      </c>
      <c r="T34" s="27">
        <f t="shared" si="6"/>
        <v>6.8386088315748328E-2</v>
      </c>
      <c r="U34" s="27">
        <f t="shared" si="6"/>
        <v>0.1970055161544523</v>
      </c>
      <c r="V34" s="3">
        <f t="shared" si="6"/>
        <v>1.6277238120241535</v>
      </c>
    </row>
    <row r="35" spans="1:22" x14ac:dyDescent="0.3">
      <c r="A35" s="2"/>
      <c r="B35" s="12" t="s">
        <v>101</v>
      </c>
      <c r="C35" s="20">
        <f>(C10/C24)*100</f>
        <v>3.9973873285434358</v>
      </c>
      <c r="D35" s="27">
        <f t="shared" ref="D35:V35" si="7">(D10/D24)*100</f>
        <v>0.44583147570218462</v>
      </c>
      <c r="E35" s="27">
        <f t="shared" si="7"/>
        <v>10.83815028901734</v>
      </c>
      <c r="F35" s="3">
        <f t="shared" si="7"/>
        <v>4.174295129989015</v>
      </c>
      <c r="G35" s="27">
        <f t="shared" si="7"/>
        <v>2.4239085525409725</v>
      </c>
      <c r="H35" s="27">
        <f t="shared" si="7"/>
        <v>0.38307794803464357</v>
      </c>
      <c r="I35" s="27">
        <f t="shared" si="7"/>
        <v>6.1812297734627837</v>
      </c>
      <c r="J35" s="3">
        <f t="shared" si="7"/>
        <v>2.0666385491353858</v>
      </c>
      <c r="K35" s="27">
        <f t="shared" si="7"/>
        <v>2.7118325982922022</v>
      </c>
      <c r="L35" s="27">
        <f t="shared" si="7"/>
        <v>0.64844023834560116</v>
      </c>
      <c r="M35" s="27">
        <f t="shared" si="7"/>
        <v>11.474435196195005</v>
      </c>
      <c r="N35" s="3">
        <f t="shared" si="7"/>
        <v>6.9289065319379279</v>
      </c>
      <c r="O35" s="27">
        <f t="shared" si="7"/>
        <v>2.973095184264074</v>
      </c>
      <c r="P35" s="27">
        <f t="shared" si="7"/>
        <v>0.54847841472045289</v>
      </c>
      <c r="Q35" s="27">
        <f t="shared" si="7"/>
        <v>6.1632784769280411</v>
      </c>
      <c r="R35" s="3">
        <f t="shared" si="7"/>
        <v>9.9300383660573246</v>
      </c>
      <c r="S35" s="27">
        <f t="shared" si="7"/>
        <v>3.0764497769573915</v>
      </c>
      <c r="T35" s="27">
        <f t="shared" si="7"/>
        <v>0.28331379445095739</v>
      </c>
      <c r="U35" s="27">
        <f t="shared" si="7"/>
        <v>7.4074074074074066</v>
      </c>
      <c r="V35" s="3">
        <f t="shared" si="7"/>
        <v>8.322394329220268</v>
      </c>
    </row>
    <row r="36" spans="1:22" x14ac:dyDescent="0.3">
      <c r="A36" s="2"/>
      <c r="B36" s="12" t="s">
        <v>102</v>
      </c>
      <c r="C36" s="20">
        <f>(C11/C24)*100</f>
        <v>2.4820378837361203</v>
      </c>
      <c r="D36" s="27">
        <f t="shared" ref="D36:V36" si="8">(D11/D24)*100</f>
        <v>74.438995393074748</v>
      </c>
      <c r="E36" s="27">
        <f t="shared" si="8"/>
        <v>29.985549132947973</v>
      </c>
      <c r="F36" s="3">
        <f t="shared" si="8"/>
        <v>0.84218235078725745</v>
      </c>
      <c r="G36" s="27">
        <f t="shared" si="8"/>
        <v>2.5754028370747828</v>
      </c>
      <c r="H36" s="27">
        <f t="shared" si="8"/>
        <v>69.653564290473014</v>
      </c>
      <c r="I36" s="27">
        <f t="shared" si="8"/>
        <v>50.647249190938517</v>
      </c>
      <c r="J36" s="3">
        <f t="shared" si="8"/>
        <v>0.67482075073808523</v>
      </c>
      <c r="K36" s="27">
        <f t="shared" si="8"/>
        <v>1.5013606080510464</v>
      </c>
      <c r="L36" s="27">
        <f t="shared" si="8"/>
        <v>66.824395373291267</v>
      </c>
      <c r="M36" s="27">
        <f t="shared" si="8"/>
        <v>47.859690844233057</v>
      </c>
      <c r="N36" s="3">
        <f t="shared" si="8"/>
        <v>4.4027426921688919</v>
      </c>
      <c r="O36" s="27">
        <f t="shared" si="8"/>
        <v>2.3739543296405157</v>
      </c>
      <c r="P36" s="27">
        <f t="shared" si="8"/>
        <v>70.771408351026182</v>
      </c>
      <c r="Q36" s="27">
        <f t="shared" si="8"/>
        <v>55.372700871248796</v>
      </c>
      <c r="R36" s="3">
        <f t="shared" si="8"/>
        <v>24.644549763033176</v>
      </c>
      <c r="S36" s="27">
        <f t="shared" si="8"/>
        <v>3.3225657591139823</v>
      </c>
      <c r="T36" s="27">
        <f t="shared" si="8"/>
        <v>81.047284095349752</v>
      </c>
      <c r="U36" s="27">
        <f t="shared" si="8"/>
        <v>51.576044129235619</v>
      </c>
      <c r="V36" s="3">
        <f t="shared" si="8"/>
        <v>26.174849041743244</v>
      </c>
    </row>
    <row r="37" spans="1:22" x14ac:dyDescent="0.3">
      <c r="A37" s="2"/>
      <c r="B37" s="12" t="s">
        <v>103</v>
      </c>
      <c r="C37" s="20">
        <f>(C12/C24)*100</f>
        <v>0</v>
      </c>
      <c r="D37" s="27">
        <f t="shared" ref="D37:V37" si="9">(D12/D24)*100</f>
        <v>0</v>
      </c>
      <c r="E37" s="27">
        <f t="shared" si="9"/>
        <v>1.1560693641618496</v>
      </c>
      <c r="F37" s="3">
        <f t="shared" si="9"/>
        <v>0</v>
      </c>
      <c r="G37" s="27">
        <f t="shared" si="9"/>
        <v>0</v>
      </c>
      <c r="H37" s="27">
        <f t="shared" si="9"/>
        <v>0</v>
      </c>
      <c r="I37" s="27">
        <f t="shared" si="9"/>
        <v>1.2297734627831716</v>
      </c>
      <c r="J37" s="3">
        <f t="shared" si="9"/>
        <v>0</v>
      </c>
      <c r="K37" s="27">
        <f t="shared" si="9"/>
        <v>0</v>
      </c>
      <c r="L37" s="27">
        <f t="shared" si="9"/>
        <v>0</v>
      </c>
      <c r="M37" s="27">
        <f t="shared" si="9"/>
        <v>1.3079667063020213</v>
      </c>
      <c r="N37" s="3">
        <f t="shared" si="9"/>
        <v>0</v>
      </c>
      <c r="O37" s="27">
        <f t="shared" si="9"/>
        <v>0</v>
      </c>
      <c r="P37" s="27">
        <f t="shared" si="9"/>
        <v>0</v>
      </c>
      <c r="Q37" s="27">
        <f t="shared" si="9"/>
        <v>1.3230074217489511</v>
      </c>
      <c r="R37" s="3">
        <f t="shared" si="9"/>
        <v>0</v>
      </c>
      <c r="S37" s="27">
        <f t="shared" si="9"/>
        <v>0</v>
      </c>
      <c r="T37" s="27">
        <f t="shared" si="9"/>
        <v>0</v>
      </c>
      <c r="U37" s="27">
        <f t="shared" si="9"/>
        <v>1.1426319936958234</v>
      </c>
      <c r="V37" s="3">
        <f t="shared" si="9"/>
        <v>0</v>
      </c>
    </row>
    <row r="38" spans="1:22" x14ac:dyDescent="0.3">
      <c r="A38" s="2"/>
      <c r="B38" s="12" t="s">
        <v>104</v>
      </c>
      <c r="C38" s="20">
        <f>(C13/C24)*100</f>
        <v>0.6531678641410843</v>
      </c>
      <c r="D38" s="27">
        <f t="shared" ref="D38:V38" si="10">(D13/D24)*100</f>
        <v>7.4305245950364099E-2</v>
      </c>
      <c r="E38" s="27">
        <f t="shared" si="10"/>
        <v>0.6502890173410405</v>
      </c>
      <c r="F38" s="3">
        <f t="shared" si="10"/>
        <v>0.4027828634199927</v>
      </c>
      <c r="G38" s="27">
        <f t="shared" si="10"/>
        <v>0.96405453794243223</v>
      </c>
      <c r="H38" s="27">
        <f t="shared" si="10"/>
        <v>4.9966688874083946E-2</v>
      </c>
      <c r="I38" s="27">
        <f t="shared" si="10"/>
        <v>0.3236245954692557</v>
      </c>
      <c r="J38" s="3">
        <f t="shared" si="10"/>
        <v>0.33741037536904261</v>
      </c>
      <c r="K38" s="27">
        <f t="shared" si="10"/>
        <v>1.0697194332363704</v>
      </c>
      <c r="L38" s="27">
        <f t="shared" si="10"/>
        <v>8.7627059235892049E-2</v>
      </c>
      <c r="M38" s="27">
        <f t="shared" si="10"/>
        <v>0.29726516052318669</v>
      </c>
      <c r="N38" s="3">
        <f t="shared" si="10"/>
        <v>0.39696860339227719</v>
      </c>
      <c r="O38" s="27">
        <f t="shared" si="10"/>
        <v>1.175672620393398</v>
      </c>
      <c r="P38" s="27">
        <f t="shared" si="10"/>
        <v>8.8464260438782721E-2</v>
      </c>
      <c r="Q38" s="27">
        <f t="shared" si="10"/>
        <v>0.38722168441432719</v>
      </c>
      <c r="R38" s="3">
        <f t="shared" si="10"/>
        <v>0.29338749717896639</v>
      </c>
      <c r="S38" s="27">
        <f t="shared" si="10"/>
        <v>1.0921396708198738</v>
      </c>
      <c r="T38" s="27">
        <f t="shared" si="10"/>
        <v>4.884720593982024E-2</v>
      </c>
      <c r="U38" s="27">
        <f t="shared" si="10"/>
        <v>7.8802206461780933E-2</v>
      </c>
      <c r="V38" s="3">
        <f t="shared" si="10"/>
        <v>0.28878970858493042</v>
      </c>
    </row>
    <row r="39" spans="1:22" x14ac:dyDescent="0.3">
      <c r="A39" s="2"/>
      <c r="B39" s="12" t="s">
        <v>105</v>
      </c>
      <c r="C39" s="20">
        <f>(C14/C24)*100</f>
        <v>2.6126714565643371E-2</v>
      </c>
      <c r="D39" s="27">
        <f t="shared" ref="D39:V39" si="11">(D14/D24)*100</f>
        <v>0.46069252489225737</v>
      </c>
      <c r="E39" s="27">
        <f t="shared" si="11"/>
        <v>0.1445086705202312</v>
      </c>
      <c r="F39" s="3">
        <f t="shared" si="11"/>
        <v>7.3233247894544135E-2</v>
      </c>
      <c r="G39" s="27">
        <f t="shared" si="11"/>
        <v>1.377220768489189E-2</v>
      </c>
      <c r="H39" s="27">
        <f t="shared" si="11"/>
        <v>0.63291139240506333</v>
      </c>
      <c r="I39" s="27">
        <f t="shared" si="11"/>
        <v>0.35598705501618128</v>
      </c>
      <c r="J39" s="3">
        <f t="shared" si="11"/>
        <v>0</v>
      </c>
      <c r="K39" s="27">
        <f t="shared" si="11"/>
        <v>3.7534015201276159E-2</v>
      </c>
      <c r="L39" s="27">
        <f t="shared" si="11"/>
        <v>0.57833859095688744</v>
      </c>
      <c r="M39" s="27">
        <f t="shared" si="11"/>
        <v>0</v>
      </c>
      <c r="N39" s="3">
        <f t="shared" si="11"/>
        <v>0.25261638397690367</v>
      </c>
      <c r="O39" s="27">
        <f t="shared" si="11"/>
        <v>0</v>
      </c>
      <c r="P39" s="27">
        <f t="shared" si="11"/>
        <v>0.53078556263269638</v>
      </c>
      <c r="Q39" s="27">
        <f t="shared" si="11"/>
        <v>0</v>
      </c>
      <c r="R39" s="3">
        <f t="shared" si="11"/>
        <v>0.15797788309636651</v>
      </c>
      <c r="S39" s="27">
        <f t="shared" si="11"/>
        <v>1.5382248884786957E-2</v>
      </c>
      <c r="T39" s="27">
        <f t="shared" si="11"/>
        <v>0.30285267682688549</v>
      </c>
      <c r="U39" s="27">
        <f t="shared" si="11"/>
        <v>0</v>
      </c>
      <c r="V39" s="3">
        <f t="shared" si="11"/>
        <v>0.26253609871357309</v>
      </c>
    </row>
    <row r="40" spans="1:22" x14ac:dyDescent="0.3">
      <c r="A40" s="2"/>
      <c r="B40" s="12" t="s">
        <v>107</v>
      </c>
      <c r="C40" s="20">
        <f>(C15/C24)*100</f>
        <v>1.0711952971913783</v>
      </c>
      <c r="D40" s="27">
        <f t="shared" ref="D40:V40" si="12">(D15/D24)*100</f>
        <v>0.17833259028087384</v>
      </c>
      <c r="E40" s="27">
        <f t="shared" si="12"/>
        <v>3.7572254335260116</v>
      </c>
      <c r="F40" s="3">
        <f t="shared" si="12"/>
        <v>0.54924935920908091</v>
      </c>
      <c r="G40" s="27">
        <f t="shared" si="12"/>
        <v>1.1293210301611349</v>
      </c>
      <c r="H40" s="27">
        <f t="shared" si="12"/>
        <v>0.28314457028647572</v>
      </c>
      <c r="I40" s="27">
        <f t="shared" si="12"/>
        <v>1.4563106796116505</v>
      </c>
      <c r="J40" s="3">
        <f t="shared" si="12"/>
        <v>0.9700548291859975</v>
      </c>
      <c r="K40" s="27">
        <f t="shared" si="12"/>
        <v>1.5201276156516843</v>
      </c>
      <c r="L40" s="27">
        <f t="shared" si="12"/>
        <v>0.45566070802663861</v>
      </c>
      <c r="M40" s="27">
        <f t="shared" si="12"/>
        <v>2.5564803804994054</v>
      </c>
      <c r="N40" s="3">
        <f t="shared" si="12"/>
        <v>0.72176109707686753</v>
      </c>
      <c r="O40" s="27">
        <f t="shared" si="12"/>
        <v>1.1304544426859597</v>
      </c>
      <c r="P40" s="27">
        <f t="shared" si="12"/>
        <v>0.24769992922859166</v>
      </c>
      <c r="Q40" s="27">
        <f t="shared" si="12"/>
        <v>2.7105517909002903</v>
      </c>
      <c r="R40" s="3">
        <f t="shared" si="12"/>
        <v>0.47393364928909953</v>
      </c>
      <c r="S40" s="27">
        <f t="shared" si="12"/>
        <v>1.015228426395939</v>
      </c>
      <c r="T40" s="27">
        <f t="shared" si="12"/>
        <v>0.21492770613520906</v>
      </c>
      <c r="U40" s="27">
        <f t="shared" si="12"/>
        <v>1.9306540583136327</v>
      </c>
      <c r="V40" s="3">
        <f t="shared" si="12"/>
        <v>0.68259385665529015</v>
      </c>
    </row>
    <row r="41" spans="1:22" x14ac:dyDescent="0.3">
      <c r="A41" s="2"/>
      <c r="B41" s="12" t="s">
        <v>108</v>
      </c>
      <c r="C41" s="20">
        <f>(C16/C24)*100</f>
        <v>2.704114957544089</v>
      </c>
      <c r="D41" s="27">
        <f t="shared" ref="D41:V41" si="13">(D16/D24)*100</f>
        <v>0</v>
      </c>
      <c r="E41" s="27">
        <f t="shared" si="13"/>
        <v>0</v>
      </c>
      <c r="F41" s="3">
        <f t="shared" si="13"/>
        <v>3.6616623947272067E-2</v>
      </c>
      <c r="G41" s="27">
        <f t="shared" si="13"/>
        <v>2.3688197218014051</v>
      </c>
      <c r="H41" s="27">
        <f t="shared" si="13"/>
        <v>9.9933377748167893E-2</v>
      </c>
      <c r="I41" s="27">
        <f t="shared" si="13"/>
        <v>3.2362459546925564E-2</v>
      </c>
      <c r="J41" s="3">
        <f t="shared" si="13"/>
        <v>1.0965837199493884</v>
      </c>
      <c r="K41" s="27">
        <f t="shared" si="13"/>
        <v>2.7681336210941163</v>
      </c>
      <c r="L41" s="27">
        <f t="shared" si="13"/>
        <v>0.31545741324921134</v>
      </c>
      <c r="M41" s="27">
        <f t="shared" si="13"/>
        <v>0</v>
      </c>
      <c r="N41" s="3">
        <f t="shared" si="13"/>
        <v>7.2176109707686745E-2</v>
      </c>
      <c r="O41" s="27">
        <f t="shared" si="13"/>
        <v>2.7130906624463034</v>
      </c>
      <c r="P41" s="27">
        <f t="shared" si="13"/>
        <v>0.10615711252653928</v>
      </c>
      <c r="Q41" s="27">
        <f t="shared" si="13"/>
        <v>3.2268473701193935E-2</v>
      </c>
      <c r="R41" s="3">
        <f t="shared" si="13"/>
        <v>4.5136538027533285E-2</v>
      </c>
      <c r="S41" s="27">
        <f t="shared" si="13"/>
        <v>2.461159821565913</v>
      </c>
      <c r="T41" s="27">
        <f t="shared" si="13"/>
        <v>5.8616647127784284E-2</v>
      </c>
      <c r="U41" s="27">
        <f t="shared" si="13"/>
        <v>0.1182033096926714</v>
      </c>
      <c r="V41" s="3">
        <f t="shared" si="13"/>
        <v>7.8760829614071937E-2</v>
      </c>
    </row>
    <row r="42" spans="1:22" x14ac:dyDescent="0.3">
      <c r="A42" s="2"/>
      <c r="B42" s="12" t="s">
        <v>109</v>
      </c>
      <c r="C42" s="20">
        <f>(C17/C24)*100</f>
        <v>17.635532331809276</v>
      </c>
      <c r="D42" s="27">
        <f t="shared" ref="D42:V42" si="14">(D17/D24)*100</f>
        <v>1.7684648536186656</v>
      </c>
      <c r="E42" s="27">
        <f t="shared" si="14"/>
        <v>3.3236994219653178</v>
      </c>
      <c r="F42" s="3">
        <f t="shared" si="14"/>
        <v>0.76894910289271334</v>
      </c>
      <c r="G42" s="27">
        <f t="shared" si="14"/>
        <v>16.375154937336454</v>
      </c>
      <c r="H42" s="27">
        <f t="shared" si="14"/>
        <v>2.2151898734177213</v>
      </c>
      <c r="I42" s="27">
        <f t="shared" si="14"/>
        <v>1.9741100323624596</v>
      </c>
      <c r="J42" s="3">
        <f t="shared" si="14"/>
        <v>0.42176296921130324</v>
      </c>
      <c r="K42" s="27">
        <f t="shared" si="14"/>
        <v>15.970723468143005</v>
      </c>
      <c r="L42" s="27">
        <f t="shared" si="14"/>
        <v>3.5751840168243953</v>
      </c>
      <c r="M42" s="27">
        <f t="shared" si="14"/>
        <v>3.0321046373365039</v>
      </c>
      <c r="N42" s="3">
        <f t="shared" si="14"/>
        <v>1.6600505232767953</v>
      </c>
      <c r="O42" s="27">
        <f t="shared" si="14"/>
        <v>15.509834953651369</v>
      </c>
      <c r="P42" s="27">
        <f t="shared" si="14"/>
        <v>2.6716206652512384</v>
      </c>
      <c r="Q42" s="27">
        <f t="shared" si="14"/>
        <v>1.2584704743465636</v>
      </c>
      <c r="R42" s="3">
        <f t="shared" si="14"/>
        <v>0.94786729857819907</v>
      </c>
      <c r="S42" s="27">
        <f t="shared" si="14"/>
        <v>14.459313951699739</v>
      </c>
      <c r="T42" s="27">
        <f t="shared" si="14"/>
        <v>1.3677217663149668</v>
      </c>
      <c r="U42" s="27">
        <f t="shared" si="14"/>
        <v>1.3790386130811663</v>
      </c>
      <c r="V42" s="3">
        <f t="shared" si="14"/>
        <v>0.7351010763980047</v>
      </c>
    </row>
    <row r="43" spans="1:22" x14ac:dyDescent="0.3">
      <c r="A43" s="2"/>
      <c r="B43" s="12" t="s">
        <v>110</v>
      </c>
      <c r="C43" s="20">
        <f>(C18/C24)*100</f>
        <v>1.1757021554539515</v>
      </c>
      <c r="D43" s="27">
        <f t="shared" ref="D43:V43" si="15">(D18/D24)*100</f>
        <v>1.1145786892554614</v>
      </c>
      <c r="E43" s="27">
        <f t="shared" si="15"/>
        <v>4.0462427745664744</v>
      </c>
      <c r="F43" s="3">
        <f t="shared" si="15"/>
        <v>62.870743317466129</v>
      </c>
      <c r="G43" s="27">
        <f t="shared" si="15"/>
        <v>3.8286737363999448</v>
      </c>
      <c r="H43" s="27">
        <f t="shared" si="15"/>
        <v>0.74950033311125919</v>
      </c>
      <c r="I43" s="27">
        <f t="shared" si="15"/>
        <v>1.7799352750809061</v>
      </c>
      <c r="J43" s="3">
        <f t="shared" si="15"/>
        <v>47.870097005482918</v>
      </c>
      <c r="K43" s="27">
        <f t="shared" si="15"/>
        <v>4.5228488317537767</v>
      </c>
      <c r="L43" s="27">
        <f t="shared" si="15"/>
        <v>1.3144058885383807</v>
      </c>
      <c r="M43" s="27">
        <f t="shared" si="15"/>
        <v>2.7942925089179549</v>
      </c>
      <c r="N43" s="3">
        <f t="shared" si="15"/>
        <v>45.507037170696499</v>
      </c>
      <c r="O43" s="27">
        <f t="shared" si="15"/>
        <v>3.1652724395206873</v>
      </c>
      <c r="P43" s="27">
        <f t="shared" si="15"/>
        <v>1.3269639065817411</v>
      </c>
      <c r="Q43" s="27">
        <f t="shared" si="15"/>
        <v>3.5818005808325268</v>
      </c>
      <c r="R43" s="3">
        <f t="shared" si="15"/>
        <v>34.348905438952833</v>
      </c>
      <c r="S43" s="27">
        <f t="shared" si="15"/>
        <v>4.7069681587448082</v>
      </c>
      <c r="T43" s="27">
        <f t="shared" si="15"/>
        <v>0.73270808909730367</v>
      </c>
      <c r="U43" s="27">
        <f t="shared" si="15"/>
        <v>0.98502758077226171</v>
      </c>
      <c r="V43" s="3">
        <f t="shared" si="15"/>
        <v>28.353898661065895</v>
      </c>
    </row>
    <row r="44" spans="1:22" x14ac:dyDescent="0.3">
      <c r="A44" s="2"/>
      <c r="B44" s="12" t="s">
        <v>111</v>
      </c>
      <c r="C44" s="20">
        <f>(C19/C24)*100</f>
        <v>10.842586544741998</v>
      </c>
      <c r="D44" s="27">
        <f t="shared" ref="D44:V44" si="16">(D19/D24)*100</f>
        <v>0.19319363947094664</v>
      </c>
      <c r="E44" s="27">
        <f t="shared" si="16"/>
        <v>4.9855491329479769</v>
      </c>
      <c r="F44" s="3">
        <f t="shared" si="16"/>
        <v>2.5997803002563167</v>
      </c>
      <c r="G44" s="27">
        <f t="shared" si="16"/>
        <v>10.342927971353808</v>
      </c>
      <c r="H44" s="27">
        <f t="shared" si="16"/>
        <v>0.43304463690872752</v>
      </c>
      <c r="I44" s="27">
        <f t="shared" si="16"/>
        <v>5.3398058252427179</v>
      </c>
      <c r="J44" s="3">
        <f t="shared" si="16"/>
        <v>2.0666385491353858</v>
      </c>
      <c r="K44" s="27">
        <f t="shared" si="16"/>
        <v>10.706577836164023</v>
      </c>
      <c r="L44" s="27">
        <f t="shared" si="16"/>
        <v>0.75359270942867163</v>
      </c>
      <c r="M44" s="27">
        <f t="shared" si="16"/>
        <v>6.2425683709869197</v>
      </c>
      <c r="N44" s="3">
        <f t="shared" si="16"/>
        <v>3.2118368819920606</v>
      </c>
      <c r="O44" s="27">
        <f t="shared" si="16"/>
        <v>10.196699073027357</v>
      </c>
      <c r="P44" s="27">
        <f t="shared" si="16"/>
        <v>0.38924274593064401</v>
      </c>
      <c r="Q44" s="27">
        <f t="shared" si="16"/>
        <v>2.8718941594062604</v>
      </c>
      <c r="R44" s="3">
        <f t="shared" si="16"/>
        <v>2.0762807492665312</v>
      </c>
      <c r="S44" s="27">
        <f t="shared" si="16"/>
        <v>9.5062298107983381</v>
      </c>
      <c r="T44" s="27">
        <f t="shared" si="16"/>
        <v>0.23446658851113714</v>
      </c>
      <c r="U44" s="27">
        <f t="shared" si="16"/>
        <v>2.6004728132387704</v>
      </c>
      <c r="V44" s="3">
        <f t="shared" si="16"/>
        <v>2.6778682068784461</v>
      </c>
    </row>
    <row r="45" spans="1:22" x14ac:dyDescent="0.3">
      <c r="A45" s="2"/>
      <c r="B45" s="12" t="s">
        <v>113</v>
      </c>
      <c r="C45" s="20">
        <f>(C20/C24)*100</f>
        <v>5.8785107772697582</v>
      </c>
      <c r="D45" s="27">
        <f t="shared" ref="D45:V45" si="17">(D20/D24)*100</f>
        <v>11.665923614207163</v>
      </c>
      <c r="E45" s="27">
        <f t="shared" si="17"/>
        <v>4.5520231213872826</v>
      </c>
      <c r="F45" s="3">
        <f t="shared" si="17"/>
        <v>0.58586598315635308</v>
      </c>
      <c r="G45" s="27">
        <f t="shared" si="17"/>
        <v>6.238810081256025</v>
      </c>
      <c r="H45" s="27">
        <f t="shared" si="17"/>
        <v>16.222518321119253</v>
      </c>
      <c r="I45" s="27">
        <f t="shared" si="17"/>
        <v>8.8349514563106801</v>
      </c>
      <c r="J45" s="3">
        <f t="shared" si="17"/>
        <v>0.7591733445803458</v>
      </c>
      <c r="K45" s="27">
        <f t="shared" si="17"/>
        <v>4.9732570141690902</v>
      </c>
      <c r="L45" s="27">
        <f t="shared" si="17"/>
        <v>17.875920084121976</v>
      </c>
      <c r="M45" s="27">
        <f t="shared" si="17"/>
        <v>1.9024970273483945</v>
      </c>
      <c r="N45" s="3">
        <f t="shared" si="17"/>
        <v>0.6495849873691808</v>
      </c>
      <c r="O45" s="27">
        <f t="shared" si="17"/>
        <v>6.9635993669455125</v>
      </c>
      <c r="P45" s="27">
        <f t="shared" si="17"/>
        <v>13.78273177636235</v>
      </c>
      <c r="Q45" s="27">
        <f t="shared" si="17"/>
        <v>8.4220716360116157</v>
      </c>
      <c r="R45" s="3">
        <f t="shared" si="17"/>
        <v>0.47393364928909953</v>
      </c>
      <c r="S45" s="27">
        <f t="shared" si="17"/>
        <v>8.5525303799415475</v>
      </c>
      <c r="T45" s="27">
        <f t="shared" si="17"/>
        <v>8.0011723329425557</v>
      </c>
      <c r="U45" s="27">
        <f t="shared" si="17"/>
        <v>13.711583924349883</v>
      </c>
      <c r="V45" s="3">
        <f t="shared" si="17"/>
        <v>2.6516145970070886</v>
      </c>
    </row>
    <row r="46" spans="1:22" x14ac:dyDescent="0.3">
      <c r="A46" s="2"/>
      <c r="B46" s="12" t="s">
        <v>114</v>
      </c>
      <c r="C46" s="20">
        <f>(C21/C24)*100</f>
        <v>2.0117570215545397</v>
      </c>
      <c r="D46" s="27">
        <f t="shared" ref="D46:V46" si="18">(D21/D24)*100</f>
        <v>8.9166295140436919E-2</v>
      </c>
      <c r="E46" s="27">
        <f t="shared" si="18"/>
        <v>2.3121387283236992</v>
      </c>
      <c r="F46" s="3">
        <f t="shared" si="18"/>
        <v>5.6755767118271701</v>
      </c>
      <c r="G46" s="27">
        <f t="shared" si="18"/>
        <v>2.1897810218978102</v>
      </c>
      <c r="H46" s="27">
        <f t="shared" si="18"/>
        <v>3.3311125916055964E-2</v>
      </c>
      <c r="I46" s="27">
        <f t="shared" si="18"/>
        <v>1.1326860841423949</v>
      </c>
      <c r="J46" s="3">
        <f t="shared" si="18"/>
        <v>5.7359763812737237</v>
      </c>
      <c r="K46" s="27">
        <f t="shared" si="18"/>
        <v>3.4343623909167684</v>
      </c>
      <c r="L46" s="27">
        <f t="shared" si="18"/>
        <v>8.7627059235892049E-2</v>
      </c>
      <c r="M46" s="27">
        <f t="shared" si="18"/>
        <v>1.0107015457788349</v>
      </c>
      <c r="N46" s="3">
        <f t="shared" si="18"/>
        <v>5.8101768314687838</v>
      </c>
      <c r="O46" s="27">
        <f t="shared" si="18"/>
        <v>3.2557087949355643</v>
      </c>
      <c r="P46" s="27">
        <f t="shared" si="18"/>
        <v>0.12384996461429583</v>
      </c>
      <c r="Q46" s="27">
        <f t="shared" si="18"/>
        <v>0.8067118425298484</v>
      </c>
      <c r="R46" s="3">
        <f t="shared" si="18"/>
        <v>3.7237643872714963</v>
      </c>
      <c r="S46" s="27">
        <f t="shared" si="18"/>
        <v>3.1687432702661131</v>
      </c>
      <c r="T46" s="27">
        <f t="shared" si="18"/>
        <v>5.8616647127784284E-2</v>
      </c>
      <c r="U46" s="27">
        <f t="shared" si="18"/>
        <v>1.4184397163120568</v>
      </c>
      <c r="V46" s="3">
        <f t="shared" si="18"/>
        <v>4.0430559201890262</v>
      </c>
    </row>
    <row r="47" spans="1:22" x14ac:dyDescent="0.3">
      <c r="A47" s="2"/>
      <c r="B47" s="12" t="s">
        <v>115</v>
      </c>
      <c r="C47" s="20">
        <f>(C22/C24)*100</f>
        <v>0.13063357282821686</v>
      </c>
      <c r="D47" s="27">
        <f t="shared" ref="D47:V47" si="19">(D22/D24)*100</f>
        <v>7.4305245950364099E-2</v>
      </c>
      <c r="E47" s="27">
        <f t="shared" si="19"/>
        <v>0.2167630057803468</v>
      </c>
      <c r="F47" s="3">
        <f t="shared" si="19"/>
        <v>0</v>
      </c>
      <c r="G47" s="27">
        <f t="shared" si="19"/>
        <v>0.24789973832805398</v>
      </c>
      <c r="H47" s="27">
        <f t="shared" si="19"/>
        <v>3.3311125916055964E-2</v>
      </c>
      <c r="I47" s="27">
        <f t="shared" si="19"/>
        <v>9.7087378640776698E-2</v>
      </c>
      <c r="J47" s="3">
        <f t="shared" si="19"/>
        <v>0</v>
      </c>
      <c r="K47" s="27">
        <f t="shared" si="19"/>
        <v>0.11260204560382847</v>
      </c>
      <c r="L47" s="27">
        <f t="shared" si="19"/>
        <v>8.7627059235892049E-2</v>
      </c>
      <c r="M47" s="27">
        <f t="shared" si="19"/>
        <v>0</v>
      </c>
      <c r="N47" s="3">
        <f t="shared" si="19"/>
        <v>0</v>
      </c>
      <c r="O47" s="27">
        <f t="shared" si="19"/>
        <v>0.14695907754917475</v>
      </c>
      <c r="P47" s="27">
        <f t="shared" si="19"/>
        <v>7.0771408351026188E-2</v>
      </c>
      <c r="Q47" s="27">
        <f t="shared" si="19"/>
        <v>6.453694740238787E-2</v>
      </c>
      <c r="R47" s="3">
        <f t="shared" si="19"/>
        <v>4.5136538027533285E-2</v>
      </c>
      <c r="S47" s="27">
        <f t="shared" si="19"/>
        <v>0.26149823104137826</v>
      </c>
      <c r="T47" s="27">
        <f t="shared" si="19"/>
        <v>3.9077764751856196E-2</v>
      </c>
      <c r="U47" s="27">
        <f t="shared" si="19"/>
        <v>7.8802206461780933E-2</v>
      </c>
      <c r="V47" s="3">
        <f t="shared" si="19"/>
        <v>2.6253609871357313E-2</v>
      </c>
    </row>
    <row r="48" spans="1:22" x14ac:dyDescent="0.3">
      <c r="A48" s="2"/>
      <c r="B48" s="12" t="s">
        <v>116</v>
      </c>
      <c r="C48" s="31">
        <f>(C23/C24)*100</f>
        <v>4.1672109732201177</v>
      </c>
      <c r="D48" s="32">
        <f t="shared" ref="D48:V48" si="20">(D23/D24)*100</f>
        <v>4.9338683311041756</v>
      </c>
      <c r="E48" s="32">
        <f t="shared" si="20"/>
        <v>16.546242774566476</v>
      </c>
      <c r="F48" s="33">
        <f t="shared" si="20"/>
        <v>7.4331746612962286</v>
      </c>
      <c r="G48" s="32">
        <f t="shared" si="20"/>
        <v>4.420878666850296</v>
      </c>
      <c r="H48" s="32">
        <f t="shared" si="20"/>
        <v>4.1472351765489677</v>
      </c>
      <c r="I48" s="32">
        <f t="shared" si="20"/>
        <v>9.6763754045307451</v>
      </c>
      <c r="J48" s="33">
        <f t="shared" si="20"/>
        <v>21.341206242091946</v>
      </c>
      <c r="K48" s="32">
        <f t="shared" si="20"/>
        <v>4.6729848925588815</v>
      </c>
      <c r="L48" s="32">
        <f t="shared" si="20"/>
        <v>3.1545741324921135</v>
      </c>
      <c r="M48" s="32">
        <f t="shared" si="20"/>
        <v>7.2532699167657544</v>
      </c>
      <c r="N48" s="33">
        <f t="shared" si="20"/>
        <v>13.352580295922051</v>
      </c>
      <c r="O48" s="32">
        <f t="shared" si="20"/>
        <v>5.3696586027583084</v>
      </c>
      <c r="P48" s="32">
        <f t="shared" si="20"/>
        <v>4.5647558386411884</v>
      </c>
      <c r="Q48" s="32">
        <f t="shared" si="20"/>
        <v>10.584059373991609</v>
      </c>
      <c r="R48" s="33">
        <f t="shared" si="20"/>
        <v>11.216429699842022</v>
      </c>
      <c r="S48" s="32">
        <f t="shared" si="20"/>
        <v>5.9990770650669125</v>
      </c>
      <c r="T48" s="32">
        <f t="shared" si="20"/>
        <v>4.8554122704181326</v>
      </c>
      <c r="U48" s="32">
        <f t="shared" si="20"/>
        <v>9.3380614657210401</v>
      </c>
      <c r="V48" s="33">
        <f t="shared" si="20"/>
        <v>12.969283276450511</v>
      </c>
    </row>
    <row r="49" spans="2:22" x14ac:dyDescent="0.3">
      <c r="B49" s="9" t="s">
        <v>0</v>
      </c>
      <c r="C49" s="124">
        <v>99.999999999999972</v>
      </c>
      <c r="D49" s="125">
        <v>100.00000000000001</v>
      </c>
      <c r="E49" s="125">
        <v>100.00000000000001</v>
      </c>
      <c r="F49" s="117">
        <v>100.00000000000001</v>
      </c>
      <c r="G49" s="124">
        <v>100.00000000000009</v>
      </c>
      <c r="H49" s="125">
        <v>99.999999999999972</v>
      </c>
      <c r="I49" s="125">
        <v>99.999999999999972</v>
      </c>
      <c r="J49" s="117">
        <v>100</v>
      </c>
      <c r="K49" s="124">
        <v>100.00000000000004</v>
      </c>
      <c r="L49" s="125">
        <v>100.00000000000001</v>
      </c>
      <c r="M49" s="125">
        <v>99.999999999999957</v>
      </c>
      <c r="N49" s="117">
        <v>99.999999999999986</v>
      </c>
      <c r="O49" s="124">
        <v>100.00000000000004</v>
      </c>
      <c r="P49" s="125">
        <v>99.999999999999986</v>
      </c>
      <c r="Q49" s="125">
        <v>100.00000000000003</v>
      </c>
      <c r="R49" s="117">
        <v>99.999999999999972</v>
      </c>
      <c r="S49" s="124">
        <v>100</v>
      </c>
      <c r="T49" s="125">
        <v>100.00000000000006</v>
      </c>
      <c r="U49" s="125">
        <v>100.00000000000003</v>
      </c>
      <c r="V49" s="117">
        <v>100.00000000000001</v>
      </c>
    </row>
  </sheetData>
  <mergeCells count="12">
    <mergeCell ref="S27:V27"/>
    <mergeCell ref="B2:B3"/>
    <mergeCell ref="C2:F2"/>
    <mergeCell ref="G2:J2"/>
    <mergeCell ref="K2:N2"/>
    <mergeCell ref="O2:R2"/>
    <mergeCell ref="S2:V2"/>
    <mergeCell ref="B27:B28"/>
    <mergeCell ref="C27:F27"/>
    <mergeCell ref="G27:J27"/>
    <mergeCell ref="K27:N27"/>
    <mergeCell ref="O27:R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Actinob. 1 enz.</vt:lpstr>
      <vt:lpstr>Actinob. 2 enz.</vt:lpstr>
      <vt:lpstr>Actinob. 3 enz.</vt:lpstr>
      <vt:lpstr>Actinob. 4 enz.</vt:lpstr>
      <vt:lpstr>Firmic. 1 enz.</vt:lpstr>
      <vt:lpstr>Firmic. 2 enz.</vt:lpstr>
      <vt:lpstr>Firmic. 3 enz.</vt:lpstr>
      <vt:lpstr>Firmic. 4 enz.</vt:lpstr>
      <vt:lpstr>Proteob. 1 enz.</vt:lpstr>
      <vt:lpstr>Proteob. 2 enz.</vt:lpstr>
      <vt:lpstr>Proteob. 3 enz.</vt:lpstr>
      <vt:lpstr>Proteob. 4 enz.</vt:lpstr>
    </vt:vector>
  </TitlesOfParts>
  <Company>Instituto de Nutrición Animal (CSIC)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 Rubio San Millán</dc:creator>
  <cp:lastModifiedBy>Luis A Rubio San Millán</cp:lastModifiedBy>
  <dcterms:created xsi:type="dcterms:W3CDTF">2014-01-24T12:54:43Z</dcterms:created>
  <dcterms:modified xsi:type="dcterms:W3CDTF">2014-05-20T11:50:14Z</dcterms:modified>
</cp:coreProperties>
</file>