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M:\My Documents\PhD China\paper china 2018\resubmission\to submit\"/>
    </mc:Choice>
  </mc:AlternateContent>
  <bookViews>
    <workbookView xWindow="-35535" yWindow="-2295" windowWidth="33600" windowHeight="19305"/>
  </bookViews>
  <sheets>
    <sheet name="Bulk rock" sheetId="11" r:id="rId1"/>
    <sheet name="Fluid inclusions" sheetId="13" r:id="rId2"/>
    <sheet name="Salinity calculation" sheetId="12" r:id="rId3"/>
  </sheets>
  <definedNames>
    <definedName name="_xlnm.Print_Area" localSheetId="0">'Bulk rock'!$A$1:$G$61</definedName>
    <definedName name="_xlnm.Print_Area" localSheetId="1">'Fluid inclusions'!$A$1:$O$225</definedName>
    <definedName name="_xlnm.Print_Area" localSheetId="2">'Salinity calculation'!$A$1:$P$38</definedName>
  </definedNames>
  <calcPr calcId="162913"/>
  <extLst>
    <ext xmlns:x15="http://schemas.microsoft.com/office/spreadsheetml/2010/11/main" uri="{140A7094-0E35-4892-8432-C4D2E57EDEB5}">
      <x15:workbookPr chartTrackingRefBase="1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26" i="12" l="1"/>
  <c r="F29" i="12"/>
  <c r="G29" i="12" s="1"/>
  <c r="F26" i="12"/>
  <c r="F30" i="12" s="1"/>
  <c r="I27" i="12" s="1"/>
  <c r="K26" i="12" s="1"/>
  <c r="F20" i="12"/>
  <c r="F23" i="12"/>
  <c r="I20" i="12" s="1"/>
  <c r="F15" i="12"/>
  <c r="I12" i="12" s="1"/>
  <c r="F11" i="12"/>
  <c r="F18" i="12" s="1"/>
  <c r="I13" i="12" s="1"/>
  <c r="F14" i="12"/>
  <c r="I11" i="12" s="1"/>
  <c r="D58" i="11"/>
  <c r="D59" i="11"/>
  <c r="D60" i="11"/>
  <c r="E58" i="11"/>
  <c r="E59" i="11"/>
  <c r="E60" i="11"/>
  <c r="F58" i="11"/>
  <c r="F60" i="11" s="1"/>
  <c r="F59" i="11"/>
  <c r="C58" i="11"/>
  <c r="C60" i="11" s="1"/>
  <c r="C59" i="11"/>
  <c r="G20" i="12"/>
  <c r="G15" i="12"/>
  <c r="G11" i="12"/>
  <c r="G14" i="12"/>
  <c r="K11" i="12" l="1"/>
  <c r="J11" i="12"/>
  <c r="J20" i="12"/>
  <c r="F24" i="12"/>
  <c r="I21" i="12" s="1"/>
  <c r="K20" i="12" s="1"/>
  <c r="G23" i="12"/>
  <c r="I26" i="12"/>
  <c r="J26" i="12" s="1"/>
  <c r="L26" i="12" s="1"/>
  <c r="M26" i="12" s="1"/>
  <c r="L11" i="12" l="1"/>
  <c r="M11" i="12" s="1"/>
  <c r="L20" i="12"/>
  <c r="M20" i="12" s="1"/>
</calcChain>
</file>

<file path=xl/sharedStrings.xml><?xml version="1.0" encoding="utf-8"?>
<sst xmlns="http://schemas.openxmlformats.org/spreadsheetml/2006/main" count="2404" uniqueCount="394">
  <si>
    <t>SiO2</t>
  </si>
  <si>
    <t>CaO</t>
  </si>
  <si>
    <t>MgO</t>
  </si>
  <si>
    <t>Al2O3</t>
  </si>
  <si>
    <t>TiO2</t>
  </si>
  <si>
    <t>MnO</t>
  </si>
  <si>
    <t>K2O</t>
  </si>
  <si>
    <t>Sr</t>
  </si>
  <si>
    <t>Y</t>
  </si>
  <si>
    <t>La</t>
  </si>
  <si>
    <t>Ce</t>
  </si>
  <si>
    <t>Pr</t>
  </si>
  <si>
    <t>Nd</t>
  </si>
  <si>
    <t>Sm</t>
  </si>
  <si>
    <t>Eu</t>
  </si>
  <si>
    <t>Gd</t>
  </si>
  <si>
    <t>Tb</t>
  </si>
  <si>
    <t>Dy</t>
  </si>
  <si>
    <t>Ho</t>
  </si>
  <si>
    <t>Er</t>
  </si>
  <si>
    <t>Tm</t>
  </si>
  <si>
    <t>Yb</t>
  </si>
  <si>
    <t>Lu</t>
  </si>
  <si>
    <t>U</t>
  </si>
  <si>
    <t>Ba</t>
  </si>
  <si>
    <t>Major elements (wt%)</t>
  </si>
  <si>
    <t>Fe2O3(T)</t>
  </si>
  <si>
    <t>Na2O</t>
  </si>
  <si>
    <t>P2O5</t>
  </si>
  <si>
    <t>LOI</t>
  </si>
  <si>
    <t>Total</t>
  </si>
  <si>
    <t>Th</t>
  </si>
  <si>
    <t>V</t>
  </si>
  <si>
    <t>&lt; 5</t>
  </si>
  <si>
    <t>Cr</t>
  </si>
  <si>
    <t>&lt; 20</t>
  </si>
  <si>
    <t>Ni</t>
  </si>
  <si>
    <t>Cu</t>
  </si>
  <si>
    <t>&lt; 10</t>
  </si>
  <si>
    <t>∑LREE</t>
  </si>
  <si>
    <t>∑HREE</t>
  </si>
  <si>
    <t>empty cell</t>
  </si>
  <si>
    <t>&lt; 1</t>
  </si>
  <si>
    <t>-</t>
  </si>
  <si>
    <t>Nd 430-1</t>
  </si>
  <si>
    <t>Nd 430-2</t>
  </si>
  <si>
    <t>Nd 430-3</t>
  </si>
  <si>
    <t>&lt; 30</t>
  </si>
  <si>
    <t>&lt; 2</t>
  </si>
  <si>
    <t>&gt; 100</t>
  </si>
  <si>
    <t>&gt; 2000</t>
  </si>
  <si>
    <t>&gt; 3000</t>
  </si>
  <si>
    <t>&lt; 0.4</t>
  </si>
  <si>
    <t>Total S</t>
  </si>
  <si>
    <t>Sc</t>
  </si>
  <si>
    <t>Zr</t>
  </si>
  <si>
    <t>Co</t>
  </si>
  <si>
    <t>Zn</t>
  </si>
  <si>
    <t>Ga</t>
  </si>
  <si>
    <t>Rb</t>
  </si>
  <si>
    <t>Nb</t>
  </si>
  <si>
    <t>Mo</t>
  </si>
  <si>
    <t>Pb</t>
  </si>
  <si>
    <t>Bi</t>
  </si>
  <si>
    <t>Fluid inclusion No</t>
  </si>
  <si>
    <t>CO2</t>
  </si>
  <si>
    <t>N2</t>
  </si>
  <si>
    <t>Raman spectroscopy</t>
  </si>
  <si>
    <t>Fluid inclusion type</t>
  </si>
  <si>
    <t>Cacite carbonatite sample</t>
  </si>
  <si>
    <t>DSG 002</t>
  </si>
  <si>
    <t xml:space="preserve">Quartz type </t>
  </si>
  <si>
    <t>Qz-2</t>
  </si>
  <si>
    <t>SO4</t>
  </si>
  <si>
    <t>calcite</t>
  </si>
  <si>
    <t>4-1</t>
  </si>
  <si>
    <t>4-2</t>
  </si>
  <si>
    <t>7-1</t>
  </si>
  <si>
    <t>Qz-3</t>
  </si>
  <si>
    <t>7-2</t>
  </si>
  <si>
    <t>12-c</t>
  </si>
  <si>
    <t>12-x</t>
  </si>
  <si>
    <t xml:space="preserve">13-a1 </t>
  </si>
  <si>
    <t xml:space="preserve">13a-2 </t>
  </si>
  <si>
    <t xml:space="preserve">13c-2 </t>
  </si>
  <si>
    <t>13c-1</t>
  </si>
  <si>
    <t>Lw+2s</t>
  </si>
  <si>
    <t>14a</t>
  </si>
  <si>
    <t>14b-2</t>
  </si>
  <si>
    <t>Lw+2S</t>
  </si>
  <si>
    <t>15f-2</t>
  </si>
  <si>
    <t>15f</t>
  </si>
  <si>
    <t>15c-2</t>
  </si>
  <si>
    <t>15c</t>
  </si>
  <si>
    <t>15b-2</t>
  </si>
  <si>
    <t>15b</t>
  </si>
  <si>
    <t xml:space="preserve">15a-2 </t>
  </si>
  <si>
    <t>15a</t>
  </si>
  <si>
    <t>14b-3</t>
  </si>
  <si>
    <t>Lw+3S</t>
  </si>
  <si>
    <t>anhydrite</t>
  </si>
  <si>
    <t xml:space="preserve">whewellite </t>
  </si>
  <si>
    <t>20a</t>
  </si>
  <si>
    <t>19-1</t>
  </si>
  <si>
    <t>Lw</t>
  </si>
  <si>
    <t>8b-2</t>
  </si>
  <si>
    <t>8b-3</t>
  </si>
  <si>
    <t>8b-4</t>
  </si>
  <si>
    <t>Microthermometry</t>
  </si>
  <si>
    <t>9-1</t>
  </si>
  <si>
    <t>9-2</t>
  </si>
  <si>
    <t>10-a1</t>
  </si>
  <si>
    <t>10-a2</t>
  </si>
  <si>
    <t>10-a3</t>
  </si>
  <si>
    <t>10-c1</t>
  </si>
  <si>
    <t>10-c2</t>
  </si>
  <si>
    <t>10-c3</t>
  </si>
  <si>
    <t>10-d1</t>
  </si>
  <si>
    <t>10-d2</t>
  </si>
  <si>
    <t>QZ-3</t>
  </si>
  <si>
    <t>11-a1</t>
  </si>
  <si>
    <t>11-a2</t>
  </si>
  <si>
    <t>11-a3</t>
  </si>
  <si>
    <t>11-a4</t>
  </si>
  <si>
    <t>arcanite</t>
  </si>
  <si>
    <t>22-c</t>
  </si>
  <si>
    <t>22-d1</t>
  </si>
  <si>
    <t>22-d2</t>
  </si>
  <si>
    <t>22-d3</t>
  </si>
  <si>
    <t>Lw+V</t>
  </si>
  <si>
    <t>12-a</t>
  </si>
  <si>
    <t>dolomite, molybdenite</t>
  </si>
  <si>
    <t>12</t>
  </si>
  <si>
    <t>solid inclusion</t>
  </si>
  <si>
    <t>13</t>
  </si>
  <si>
    <t>14-b1</t>
  </si>
  <si>
    <t>Lw+S</t>
  </si>
  <si>
    <t>solid inclusion 1</t>
  </si>
  <si>
    <t>17-a</t>
  </si>
  <si>
    <t>20</t>
  </si>
  <si>
    <t>solid inclusion 2</t>
  </si>
  <si>
    <t>20-b1</t>
  </si>
  <si>
    <t>solid inclusion 3</t>
  </si>
  <si>
    <t>phosphate</t>
  </si>
  <si>
    <t>whewellite</t>
  </si>
  <si>
    <t>18-c</t>
  </si>
  <si>
    <t>18-c2</t>
  </si>
  <si>
    <t>18-c3</t>
  </si>
  <si>
    <t>18-a</t>
  </si>
  <si>
    <t>22</t>
  </si>
  <si>
    <t>Solid identification</t>
  </si>
  <si>
    <t>LCO2+VCO2+Lw+S</t>
  </si>
  <si>
    <t>LCO2+VCO2+Lw</t>
  </si>
  <si>
    <t>Arcanite K2SO4</t>
  </si>
  <si>
    <t>Fluid inclusion</t>
  </si>
  <si>
    <t>bubble</t>
  </si>
  <si>
    <t>solid</t>
  </si>
  <si>
    <t>liquid</t>
  </si>
  <si>
    <t>aqueous phase</t>
  </si>
  <si>
    <t>ThCO2</t>
  </si>
  <si>
    <t>FI height</t>
  </si>
  <si>
    <t>a</t>
  </si>
  <si>
    <t>b</t>
  </si>
  <si>
    <t>solid height</t>
  </si>
  <si>
    <t>Volume µm-3</t>
  </si>
  <si>
    <t>volumetric %</t>
  </si>
  <si>
    <t>incertitude %</t>
  </si>
  <si>
    <t>Molecular weight</t>
  </si>
  <si>
    <t>Solution saturated with arcanite</t>
  </si>
  <si>
    <t>s = arcanite</t>
  </si>
  <si>
    <t>height of FI</t>
  </si>
  <si>
    <t>a FI</t>
  </si>
  <si>
    <t>b FI</t>
  </si>
  <si>
    <t>DSG 437</t>
  </si>
  <si>
    <t>25-a</t>
  </si>
  <si>
    <t>celestine, glauberite</t>
  </si>
  <si>
    <t>25-a2</t>
  </si>
  <si>
    <t>celestine, calcite</t>
  </si>
  <si>
    <t>25-b</t>
  </si>
  <si>
    <t>25-b2</t>
  </si>
  <si>
    <t>3-a</t>
  </si>
  <si>
    <t>celestine/glauberite</t>
  </si>
  <si>
    <t>3-b</t>
  </si>
  <si>
    <t>LCO2+VCO2+Lw+2S</t>
  </si>
  <si>
    <t>3-b2</t>
  </si>
  <si>
    <t>LCO2+VCO2+Lw+3S</t>
  </si>
  <si>
    <t>3-b3</t>
  </si>
  <si>
    <t>3-b4</t>
  </si>
  <si>
    <t>LCO2+VCO2+Lw+1S</t>
  </si>
  <si>
    <t>5-1</t>
  </si>
  <si>
    <t>5-2</t>
  </si>
  <si>
    <t>5-3</t>
  </si>
  <si>
    <t>7-a1</t>
  </si>
  <si>
    <t>7-a2</t>
  </si>
  <si>
    <t>7-b1</t>
  </si>
  <si>
    <t>7-b2</t>
  </si>
  <si>
    <t>7-b3</t>
  </si>
  <si>
    <t>7-c</t>
  </si>
  <si>
    <t>7-e2</t>
  </si>
  <si>
    <t>7-e3</t>
  </si>
  <si>
    <t>8b-1</t>
  </si>
  <si>
    <t>8-d1</t>
  </si>
  <si>
    <t>8-d3</t>
  </si>
  <si>
    <t>8-i</t>
  </si>
  <si>
    <t>8-i2</t>
  </si>
  <si>
    <t>8-h</t>
  </si>
  <si>
    <t>LCO2+VCO2+Lw+3s</t>
  </si>
  <si>
    <t>8-h2</t>
  </si>
  <si>
    <t>Lw+1S</t>
  </si>
  <si>
    <t>muscovite</t>
  </si>
  <si>
    <t>8-jx</t>
  </si>
  <si>
    <t>Lw+4S</t>
  </si>
  <si>
    <t>8-k</t>
  </si>
  <si>
    <t>8-k2</t>
  </si>
  <si>
    <t>8-c</t>
  </si>
  <si>
    <t>8</t>
  </si>
  <si>
    <t>31-e</t>
  </si>
  <si>
    <t>16-c</t>
  </si>
  <si>
    <t>16-a</t>
  </si>
  <si>
    <t>11-a</t>
  </si>
  <si>
    <t>31-a</t>
  </si>
  <si>
    <t>10-1</t>
  </si>
  <si>
    <t>10-2</t>
  </si>
  <si>
    <t>10-3</t>
  </si>
  <si>
    <t>10-4</t>
  </si>
  <si>
    <t>14-1</t>
  </si>
  <si>
    <t>14-2</t>
  </si>
  <si>
    <t>14-3</t>
  </si>
  <si>
    <t>14-4</t>
  </si>
  <si>
    <t>15-1</t>
  </si>
  <si>
    <t>15-2</t>
  </si>
  <si>
    <t>15-3</t>
  </si>
  <si>
    <t>2-1</t>
  </si>
  <si>
    <t>2-2</t>
  </si>
  <si>
    <t>2-3</t>
  </si>
  <si>
    <t>4-3</t>
  </si>
  <si>
    <t>4</t>
  </si>
  <si>
    <t>21</t>
  </si>
  <si>
    <t>27-b</t>
  </si>
  <si>
    <t>17-1</t>
  </si>
  <si>
    <t>17.2</t>
  </si>
  <si>
    <t>calcite, too small</t>
  </si>
  <si>
    <t>ND 001f</t>
  </si>
  <si>
    <t>∑LREE/HREE</t>
  </si>
  <si>
    <t xml:space="preserve">Bulk rock analyses of samples collected from a boulder waste few km north of the Dashigou open pit. ND 001f is a fenetised country rock in contact with a calcite carbonatite dyke. LREE= La to Sm, HREE= Eu to Lu + Y. Ge, Sb, Ag, In, TI and Ta are under 3 ppm; As, Be, Sn, Cs and Hf are under 10 ppm </t>
  </si>
  <si>
    <t>1-a1</t>
  </si>
  <si>
    <t>1-a2</t>
  </si>
  <si>
    <t>1-a3</t>
  </si>
  <si>
    <t>1-c</t>
  </si>
  <si>
    <t>1</t>
  </si>
  <si>
    <t>2-a</t>
  </si>
  <si>
    <t>2-e</t>
  </si>
  <si>
    <t>2-b1</t>
  </si>
  <si>
    <t>2-b2</t>
  </si>
  <si>
    <t>2-b3</t>
  </si>
  <si>
    <t>2-f1</t>
  </si>
  <si>
    <t>2-f2</t>
  </si>
  <si>
    <t>3-a1</t>
  </si>
  <si>
    <t>3-a2</t>
  </si>
  <si>
    <t>4-a</t>
  </si>
  <si>
    <t>4-c1</t>
  </si>
  <si>
    <t>4-c2</t>
  </si>
  <si>
    <t>4-c3</t>
  </si>
  <si>
    <t>aphthitalite</t>
  </si>
  <si>
    <t>4-d1</t>
  </si>
  <si>
    <t>4-d2</t>
  </si>
  <si>
    <t>gypsum</t>
  </si>
  <si>
    <t>5-a2</t>
  </si>
  <si>
    <t>5-a1</t>
  </si>
  <si>
    <t>5-b1</t>
  </si>
  <si>
    <t>5-b2</t>
  </si>
  <si>
    <t>5</t>
  </si>
  <si>
    <t>6a</t>
  </si>
  <si>
    <t>6-c1</t>
  </si>
  <si>
    <t>6-c2</t>
  </si>
  <si>
    <t>6-c3</t>
  </si>
  <si>
    <t>8-1</t>
  </si>
  <si>
    <t>8-2</t>
  </si>
  <si>
    <t>8-3</t>
  </si>
  <si>
    <t>8-4</t>
  </si>
  <si>
    <t xml:space="preserve">10-a </t>
  </si>
  <si>
    <t>10</t>
  </si>
  <si>
    <t>9-a1</t>
  </si>
  <si>
    <t>9-a2</t>
  </si>
  <si>
    <t>9-a3</t>
  </si>
  <si>
    <t>9-a4</t>
  </si>
  <si>
    <t>9-a5</t>
  </si>
  <si>
    <t>11-b1</t>
  </si>
  <si>
    <t>11-b2</t>
  </si>
  <si>
    <t>13-b1</t>
  </si>
  <si>
    <t>13-b2</t>
  </si>
  <si>
    <t xml:space="preserve">calcite, anhydrite </t>
  </si>
  <si>
    <t>20-f2</t>
  </si>
  <si>
    <t>21-b</t>
  </si>
  <si>
    <t>21-a1</t>
  </si>
  <si>
    <t>22-c1</t>
  </si>
  <si>
    <t>22-c2</t>
  </si>
  <si>
    <t>22-c3</t>
  </si>
  <si>
    <t>26-2</t>
  </si>
  <si>
    <t>26-3</t>
  </si>
  <si>
    <t>26-4</t>
  </si>
  <si>
    <t>26-5</t>
  </si>
  <si>
    <t>29-1</t>
  </si>
  <si>
    <t>29-2</t>
  </si>
  <si>
    <t>29-3</t>
  </si>
  <si>
    <t>29-4</t>
  </si>
  <si>
    <t>33-1</t>
  </si>
  <si>
    <t>33-2</t>
  </si>
  <si>
    <t>33-3</t>
  </si>
  <si>
    <t>33-4</t>
  </si>
  <si>
    <t>34-1</t>
  </si>
  <si>
    <t>34-2</t>
  </si>
  <si>
    <t>34-3</t>
  </si>
  <si>
    <t>DSG 433</t>
  </si>
  <si>
    <t>Gas trace &lt;1% (H2S, CH4, H2)</t>
  </si>
  <si>
    <t>8-b1</t>
  </si>
  <si>
    <t>Summary of bulk rock analysis of the boulder waste samples</t>
  </si>
  <si>
    <t>Measurements in µm</t>
  </si>
  <si>
    <t>DSG 002 4-3</t>
  </si>
  <si>
    <t>DSG 002 4-1</t>
  </si>
  <si>
    <t xml:space="preserve">3-b </t>
  </si>
  <si>
    <t>DSG 002 3-b</t>
  </si>
  <si>
    <t>Photomicrograph of DSG 002 fluid inclusions 3-b</t>
  </si>
  <si>
    <t>Photomicrograph of DSG 002 fluid inclusions 4-3</t>
  </si>
  <si>
    <t>Photomicrograph of DSG 002 fluid inclusions 4-1</t>
  </si>
  <si>
    <t>ρTOT</t>
  </si>
  <si>
    <t>Visual proportion estimates calculation of the CO2-bearing fluid inclusion (Shepherd et al., 1985)</t>
  </si>
  <si>
    <t>LCO2+Lw+S</t>
  </si>
  <si>
    <t>LCO2+Lw</t>
  </si>
  <si>
    <t>LCO2+Lw+2S</t>
  </si>
  <si>
    <t>29-a</t>
  </si>
  <si>
    <t>29-b</t>
  </si>
  <si>
    <t>not analysed</t>
  </si>
  <si>
    <t>piece 3-1</t>
  </si>
  <si>
    <t>piece 3-2</t>
  </si>
  <si>
    <t>piece 3-3</t>
  </si>
  <si>
    <t>piece 3-4</t>
  </si>
  <si>
    <t>piece 3-5</t>
  </si>
  <si>
    <t>piece 3-6</t>
  </si>
  <si>
    <t>piece 3-7</t>
  </si>
  <si>
    <t>piece 3-8</t>
  </si>
  <si>
    <t>piece 3-9</t>
  </si>
  <si>
    <t>piece 3-10</t>
  </si>
  <si>
    <t>piece 3-11</t>
  </si>
  <si>
    <t>piece 3-12</t>
  </si>
  <si>
    <t>piece 3-13</t>
  </si>
  <si>
    <t>piece 3-14</t>
  </si>
  <si>
    <t>piece 3-15</t>
  </si>
  <si>
    <t>piece 3-16</t>
  </si>
  <si>
    <t>piece 3-17</t>
  </si>
  <si>
    <t>LCO2+Lw+3S</t>
  </si>
  <si>
    <t>LCO2+S</t>
  </si>
  <si>
    <t>LCO2+Lw+3s</t>
  </si>
  <si>
    <t>LCO2+Lw+2s</t>
  </si>
  <si>
    <t>n.d.</t>
  </si>
  <si>
    <t xml:space="preserve">ThTOT in °C </t>
  </si>
  <si>
    <t xml:space="preserve"> '-' = not analysed due to small amount of liquid. n.d. -not detected</t>
  </si>
  <si>
    <t xml:space="preserve"> '-' = not analysed due to the solid being too small, or the absence of solid. n.i.- not identified</t>
  </si>
  <si>
    <t>n.i.</t>
  </si>
  <si>
    <t>n.i. , n.i. opaque</t>
  </si>
  <si>
    <t>aphthitalite, n.i. opaque, n.i.</t>
  </si>
  <si>
    <t>n.i. opaque</t>
  </si>
  <si>
    <t>celestine, glauberite, n.i. opaque, too small</t>
  </si>
  <si>
    <t>celestine, n.i. opaque</t>
  </si>
  <si>
    <t>celestine, glauberite, n.i. opaque</t>
  </si>
  <si>
    <t>calcite, anhydrite, n.i. opaque</t>
  </si>
  <si>
    <t>n.i. phosphate</t>
  </si>
  <si>
    <t>anhydrite, n.i. sulfate</t>
  </si>
  <si>
    <t>celestine/glauberite, n.i. sulfate, n.i. opaque</t>
  </si>
  <si>
    <t>celestine/glauberite, too small, n.i. sulfate</t>
  </si>
  <si>
    <t>n.i. sulfate</t>
  </si>
  <si>
    <t>arcanite, n.i. sulfate, calcite</t>
  </si>
  <si>
    <t>arcanite, n.i. sulfate</t>
  </si>
  <si>
    <t>thenardite, glauberite, celestine, n.i. opaque</t>
  </si>
  <si>
    <t>n.i.sulfate</t>
  </si>
  <si>
    <t>Only the homogenised fluid inclusions at room temperature during the analyses were analysed for gas by Ramn spectroscopy</t>
  </si>
  <si>
    <t>Raman spectroscopy and microthermometry analyses of fluid inclusions hosted in quartz</t>
  </si>
  <si>
    <r>
      <t>LCO</t>
    </r>
    <r>
      <rPr>
        <vertAlign val="subscript"/>
        <sz val="10"/>
        <color theme="1"/>
        <rFont val="Calibri"/>
        <family val="2"/>
        <scheme val="minor"/>
      </rPr>
      <t>2</t>
    </r>
    <r>
      <rPr>
        <sz val="10"/>
        <color theme="1"/>
        <rFont val="Calibri"/>
        <family val="2"/>
        <scheme val="minor"/>
      </rPr>
      <t>+VCO</t>
    </r>
    <r>
      <rPr>
        <vertAlign val="subscript"/>
        <sz val="10"/>
        <color theme="1"/>
        <rFont val="Calibri"/>
        <family val="2"/>
        <scheme val="minor"/>
      </rPr>
      <t>2</t>
    </r>
    <r>
      <rPr>
        <sz val="10"/>
        <color theme="1"/>
        <rFont val="Calibri"/>
        <family val="2"/>
        <scheme val="minor"/>
      </rPr>
      <t>+Lw+S</t>
    </r>
  </si>
  <si>
    <r>
      <t>LCO</t>
    </r>
    <r>
      <rPr>
        <vertAlign val="subscript"/>
        <sz val="10"/>
        <color theme="1"/>
        <rFont val="Calibri"/>
        <family val="2"/>
        <scheme val="minor"/>
      </rPr>
      <t>2</t>
    </r>
    <r>
      <rPr>
        <sz val="10"/>
        <color theme="1"/>
        <rFont val="Calibri"/>
        <family val="2"/>
        <scheme val="minor"/>
      </rPr>
      <t>+VCO</t>
    </r>
    <r>
      <rPr>
        <vertAlign val="subscript"/>
        <sz val="10"/>
        <color theme="1"/>
        <rFont val="Calibri"/>
        <family val="2"/>
        <scheme val="minor"/>
      </rPr>
      <t>2</t>
    </r>
    <r>
      <rPr>
        <sz val="10"/>
        <color theme="1"/>
        <rFont val="Calibri"/>
        <family val="2"/>
        <scheme val="minor"/>
      </rPr>
      <t>+Lw</t>
    </r>
  </si>
  <si>
    <t>Density g.cm-3</t>
  </si>
  <si>
    <t>Density in solution g.cm-3</t>
  </si>
  <si>
    <t>Solubility at room temperature</t>
  </si>
  <si>
    <t>bubble diameter</t>
  </si>
  <si>
    <t>FI = fluid inclusion</t>
  </si>
  <si>
    <t>Molality per 1000 g of H2O</t>
  </si>
  <si>
    <t>Salinity in wt. % K2SO4</t>
  </si>
  <si>
    <t>W(K2SO4)</t>
  </si>
  <si>
    <t>Trace element (ppm)</t>
  </si>
  <si>
    <t>ThCO2 in °C (to the liquid phase)</t>
  </si>
  <si>
    <t>anhydrite, aphthitalite, n.i opaque</t>
  </si>
  <si>
    <t>glauberite, n.i. sulfate</t>
  </si>
  <si>
    <t>anhydrite, -, -</t>
  </si>
  <si>
    <t>Fluid inclusions starting with the same number are part of the same cluster or trail</t>
  </si>
  <si>
    <t>Anion detected in solution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</si>
</sst>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13" x14ac:knownFonts="1">
    <font>
      <sz val="10"/>
      <color theme="1"/>
      <name val="Arial"/>
      <family val="2"/>
    </font>
    <font>
      <u/>
      <sz val="10"/>
      <color theme="10"/>
      <name val="Arial"/>
      <family val="2"/>
    </font>
    <font>
      <u/>
      <sz val="10"/>
      <color theme="11"/>
      <name val="Arial"/>
      <family val="2"/>
    </font>
    <font>
      <sz val="10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9"/>
      <color rgb="FF000000"/>
      <name val="Calibri"/>
      <family val="2"/>
      <scheme val="minor"/>
    </font>
    <font>
      <i/>
      <sz val="10"/>
      <color rgb="FF000000"/>
      <name val="Calibri"/>
      <family val="2"/>
      <scheme val="minor"/>
    </font>
    <font>
      <sz val="10"/>
      <color rgb="FFFF0000"/>
      <name val="Calibri"/>
      <family val="2"/>
      <scheme val="minor"/>
    </font>
    <font>
      <sz val="12"/>
      <color theme="1"/>
      <name val="Calibri"/>
      <family val="2"/>
      <scheme val="minor"/>
    </font>
    <font>
      <sz val="10"/>
      <name val="Calibri"/>
      <family val="2"/>
      <scheme val="minor"/>
    </font>
    <font>
      <vertAlign val="subscript"/>
      <sz val="10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40FF"/>
        <bgColor indexed="64"/>
      </patternFill>
    </fill>
  </fills>
  <borders count="11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auto="1"/>
      </left>
      <right style="thin">
        <color indexed="64"/>
      </right>
      <top style="thin">
        <color auto="1"/>
      </top>
      <bottom/>
      <diagonal/>
    </border>
  </borders>
  <cellStyleXfs count="313">
    <xf numFmtId="0" fontId="0" fillId="0" borderId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</cellStyleXfs>
  <cellXfs count="148">
    <xf numFmtId="0" fontId="0" fillId="0" borderId="0" xfId="0"/>
    <xf numFmtId="0" fontId="3" fillId="0" borderId="3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0" fontId="4" fillId="2" borderId="0" xfId="0" applyFont="1" applyFill="1" applyAlignment="1"/>
    <xf numFmtId="0" fontId="5" fillId="2" borderId="0" xfId="0" applyFont="1" applyFill="1"/>
    <xf numFmtId="0" fontId="5" fillId="0" borderId="0" xfId="0" applyFont="1"/>
    <xf numFmtId="0" fontId="5" fillId="0" borderId="0" xfId="0" applyFont="1" applyBorder="1"/>
    <xf numFmtId="0" fontId="5" fillId="0" borderId="0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2" fontId="5" fillId="0" borderId="0" xfId="0" applyNumberFormat="1" applyFont="1" applyBorder="1" applyAlignment="1">
      <alignment horizontal="center" vertical="center"/>
    </xf>
    <xf numFmtId="2" fontId="5" fillId="0" borderId="6" xfId="0" applyNumberFormat="1" applyFont="1" applyFill="1" applyBorder="1" applyAlignment="1">
      <alignment horizontal="center" vertical="center"/>
    </xf>
    <xf numFmtId="0" fontId="5" fillId="0" borderId="5" xfId="0" applyFont="1" applyBorder="1" applyAlignment="1">
      <alignment horizontal="center"/>
    </xf>
    <xf numFmtId="164" fontId="5" fillId="0" borderId="0" xfId="0" applyNumberFormat="1" applyFont="1" applyBorder="1" applyAlignment="1">
      <alignment horizontal="center" vertical="center"/>
    </xf>
    <xf numFmtId="164" fontId="5" fillId="0" borderId="6" xfId="0" applyNumberFormat="1" applyFont="1" applyBorder="1" applyAlignment="1">
      <alignment horizontal="center" vertical="center"/>
    </xf>
    <xf numFmtId="0" fontId="5" fillId="0" borderId="7" xfId="0" applyFont="1" applyBorder="1" applyAlignment="1">
      <alignment horizontal="center"/>
    </xf>
    <xf numFmtId="164" fontId="5" fillId="0" borderId="2" xfId="0" applyNumberFormat="1" applyFont="1" applyBorder="1" applyAlignment="1">
      <alignment horizontal="center" vertical="center"/>
    </xf>
    <xf numFmtId="0" fontId="8" fillId="0" borderId="0" xfId="0" applyFont="1" applyBorder="1" applyAlignment="1">
      <alignment vertical="center" wrapText="1"/>
    </xf>
    <xf numFmtId="0" fontId="7" fillId="0" borderId="0" xfId="0" applyFont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5" fillId="0" borderId="0" xfId="0" quotePrefix="1" applyFont="1" applyFill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9" fillId="0" borderId="0" xfId="0" applyFont="1" applyFill="1" applyAlignment="1">
      <alignment vertical="center"/>
    </xf>
    <xf numFmtId="0" fontId="9" fillId="0" borderId="0" xfId="0" applyFont="1" applyFill="1" applyAlignment="1">
      <alignment horizontal="center" vertical="center"/>
    </xf>
    <xf numFmtId="49" fontId="5" fillId="0" borderId="0" xfId="0" applyNumberFormat="1" applyFont="1" applyAlignment="1">
      <alignment horizontal="center" vertical="center"/>
    </xf>
    <xf numFmtId="0" fontId="5" fillId="0" borderId="0" xfId="0" applyFont="1" applyFill="1"/>
    <xf numFmtId="0" fontId="6" fillId="0" borderId="0" xfId="0" applyFont="1" applyAlignment="1">
      <alignment horizontal="center" vertical="center"/>
    </xf>
    <xf numFmtId="49" fontId="6" fillId="0" borderId="0" xfId="0" applyNumberFormat="1" applyFont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6" fillId="0" borderId="5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5" fillId="0" borderId="5" xfId="0" applyFont="1" applyFill="1" applyBorder="1" applyAlignment="1">
      <alignment horizontal="center" vertical="center"/>
    </xf>
    <xf numFmtId="1" fontId="5" fillId="0" borderId="0" xfId="0" applyNumberFormat="1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/>
    </xf>
    <xf numFmtId="49" fontId="5" fillId="0" borderId="0" xfId="0" applyNumberFormat="1" applyFont="1" applyFill="1" applyBorder="1" applyAlignment="1">
      <alignment horizontal="center" vertical="center"/>
    </xf>
    <xf numFmtId="1" fontId="3" fillId="0" borderId="0" xfId="0" applyNumberFormat="1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center" vertical="center"/>
    </xf>
    <xf numFmtId="1" fontId="5" fillId="0" borderId="6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/>
    </xf>
    <xf numFmtId="0" fontId="3" fillId="0" borderId="0" xfId="0" applyFont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49" fontId="3" fillId="0" borderId="0" xfId="0" applyNumberFormat="1" applyFont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9" fontId="5" fillId="0" borderId="0" xfId="0" applyNumberFormat="1" applyFont="1" applyFill="1" applyAlignment="1">
      <alignment horizontal="center" vertical="center"/>
    </xf>
    <xf numFmtId="0" fontId="4" fillId="2" borderId="0" xfId="0" applyFont="1" applyFill="1"/>
    <xf numFmtId="0" fontId="4" fillId="0" borderId="0" xfId="0" applyFont="1" applyFill="1"/>
    <xf numFmtId="0" fontId="6" fillId="0" borderId="3" xfId="0" applyFont="1" applyBorder="1"/>
    <xf numFmtId="0" fontId="5" fillId="0" borderId="4" xfId="0" applyFont="1" applyBorder="1"/>
    <xf numFmtId="0" fontId="5" fillId="0" borderId="5" xfId="0" applyFont="1" applyBorder="1" applyAlignment="1">
      <alignment horizontal="left"/>
    </xf>
    <xf numFmtId="0" fontId="5" fillId="0" borderId="6" xfId="0" applyFont="1" applyBorder="1" applyAlignment="1">
      <alignment horizontal="center"/>
    </xf>
    <xf numFmtId="10" fontId="5" fillId="0" borderId="6" xfId="0" applyNumberFormat="1" applyFont="1" applyBorder="1" applyAlignment="1">
      <alignment horizontal="center"/>
    </xf>
    <xf numFmtId="0" fontId="5" fillId="0" borderId="7" xfId="0" applyFont="1" applyFill="1" applyBorder="1" applyAlignment="1">
      <alignment horizontal="left"/>
    </xf>
    <xf numFmtId="0" fontId="5" fillId="0" borderId="8" xfId="0" applyFont="1" applyBorder="1" applyAlignment="1">
      <alignment horizontal="center"/>
    </xf>
    <xf numFmtId="164" fontId="5" fillId="0" borderId="1" xfId="0" applyNumberFormat="1" applyFont="1" applyBorder="1" applyAlignment="1">
      <alignment horizontal="center" vertical="center"/>
    </xf>
    <xf numFmtId="0" fontId="5" fillId="0" borderId="0" xfId="0" applyFont="1" applyFill="1" applyBorder="1"/>
    <xf numFmtId="0" fontId="5" fillId="0" borderId="0" xfId="0" applyFont="1" applyAlignment="1">
      <alignment wrapText="1"/>
    </xf>
    <xf numFmtId="0" fontId="5" fillId="3" borderId="0" xfId="0" applyFont="1" applyFill="1" applyBorder="1" applyAlignment="1">
      <alignment horizontal="center" vertical="center"/>
    </xf>
    <xf numFmtId="164" fontId="5" fillId="3" borderId="0" xfId="0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64" fontId="5" fillId="0" borderId="1" xfId="0" applyNumberFormat="1" applyFont="1" applyFill="1" applyBorder="1" applyAlignment="1">
      <alignment horizontal="center" vertical="center"/>
    </xf>
    <xf numFmtId="164" fontId="5" fillId="0" borderId="0" xfId="0" applyNumberFormat="1" applyFont="1" applyFill="1" applyBorder="1" applyAlignment="1">
      <alignment horizontal="center" vertical="center"/>
    </xf>
    <xf numFmtId="2" fontId="5" fillId="0" borderId="0" xfId="0" applyNumberFormat="1" applyFont="1" applyFill="1" applyBorder="1" applyAlignment="1">
      <alignment horizontal="center"/>
    </xf>
    <xf numFmtId="0" fontId="11" fillId="3" borderId="0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left" vertical="center"/>
    </xf>
    <xf numFmtId="164" fontId="5" fillId="0" borderId="6" xfId="0" applyNumberFormat="1" applyFont="1" applyFill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164" fontId="5" fillId="0" borderId="9" xfId="0" applyNumberFormat="1" applyFont="1" applyBorder="1" applyAlignment="1">
      <alignment horizontal="center" vertical="center"/>
    </xf>
    <xf numFmtId="10" fontId="5" fillId="0" borderId="9" xfId="0" applyNumberFormat="1" applyFont="1" applyFill="1" applyBorder="1" applyAlignment="1">
      <alignment horizontal="center" vertical="center"/>
    </xf>
    <xf numFmtId="10" fontId="9" fillId="0" borderId="9" xfId="0" applyNumberFormat="1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2" fontId="5" fillId="0" borderId="3" xfId="0" applyNumberFormat="1" applyFont="1" applyFill="1" applyBorder="1" applyAlignment="1">
      <alignment horizontal="center" vertical="center"/>
    </xf>
    <xf numFmtId="2" fontId="5" fillId="0" borderId="5" xfId="0" applyNumberFormat="1" applyFont="1" applyFill="1" applyBorder="1" applyAlignment="1">
      <alignment horizontal="center" vertical="center"/>
    </xf>
    <xf numFmtId="0" fontId="5" fillId="0" borderId="5" xfId="0" applyFont="1" applyBorder="1"/>
    <xf numFmtId="0" fontId="5" fillId="0" borderId="6" xfId="0" applyFont="1" applyBorder="1"/>
    <xf numFmtId="0" fontId="5" fillId="0" borderId="5" xfId="0" applyNumberFormat="1" applyFont="1" applyFill="1" applyBorder="1" applyAlignment="1">
      <alignment horizontal="center" vertical="center"/>
    </xf>
    <xf numFmtId="0" fontId="9" fillId="0" borderId="5" xfId="0" applyNumberFormat="1" applyFont="1" applyFill="1" applyBorder="1" applyAlignment="1">
      <alignment horizontal="center" vertical="center"/>
    </xf>
    <xf numFmtId="0" fontId="9" fillId="0" borderId="6" xfId="0" applyNumberFormat="1" applyFont="1" applyFill="1" applyBorder="1" applyAlignment="1">
      <alignment horizontal="center" vertical="center"/>
    </xf>
    <xf numFmtId="0" fontId="5" fillId="0" borderId="9" xfId="0" applyFont="1" applyFill="1" applyBorder="1" applyAlignment="1">
      <alignment horizontal="center" vertical="center"/>
    </xf>
    <xf numFmtId="164" fontId="5" fillId="0" borderId="9" xfId="0" applyNumberFormat="1" applyFont="1" applyFill="1" applyBorder="1" applyAlignment="1">
      <alignment horizontal="center" vertical="center"/>
    </xf>
    <xf numFmtId="0" fontId="5" fillId="0" borderId="9" xfId="0" applyNumberFormat="1" applyFont="1" applyFill="1" applyBorder="1" applyAlignment="1">
      <alignment horizontal="center" vertical="center"/>
    </xf>
    <xf numFmtId="0" fontId="9" fillId="0" borderId="9" xfId="0" applyNumberFormat="1" applyFont="1" applyFill="1" applyBorder="1" applyAlignment="1">
      <alignment horizontal="center" vertical="center"/>
    </xf>
    <xf numFmtId="2" fontId="5" fillId="0" borderId="9" xfId="0" applyNumberFormat="1" applyFont="1" applyFill="1" applyBorder="1" applyAlignment="1">
      <alignment horizontal="center" vertical="center"/>
    </xf>
    <xf numFmtId="0" fontId="5" fillId="0" borderId="6" xfId="0" applyNumberFormat="1" applyFont="1" applyFill="1" applyBorder="1" applyAlignment="1">
      <alignment horizontal="center" vertical="center"/>
    </xf>
    <xf numFmtId="0" fontId="5" fillId="0" borderId="4" xfId="0" applyFont="1" applyFill="1" applyBorder="1"/>
    <xf numFmtId="0" fontId="5" fillId="0" borderId="6" xfId="0" applyFont="1" applyFill="1" applyBorder="1"/>
    <xf numFmtId="0" fontId="5" fillId="0" borderId="6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left" vertical="center" wrapText="1"/>
    </xf>
    <xf numFmtId="164" fontId="5" fillId="3" borderId="6" xfId="0" applyNumberFormat="1" applyFont="1" applyFill="1" applyBorder="1" applyAlignment="1">
      <alignment horizontal="center" vertical="center"/>
    </xf>
    <xf numFmtId="164" fontId="6" fillId="0" borderId="4" xfId="0" applyNumberFormat="1" applyFont="1" applyBorder="1" applyAlignment="1">
      <alignment horizontal="center" vertical="center"/>
    </xf>
    <xf numFmtId="164" fontId="6" fillId="0" borderId="6" xfId="0" applyNumberFormat="1" applyFont="1" applyBorder="1" applyAlignment="1">
      <alignment horizontal="center" vertical="center"/>
    </xf>
    <xf numFmtId="164" fontId="6" fillId="0" borderId="4" xfId="0" applyNumberFormat="1" applyFont="1" applyFill="1" applyBorder="1" applyAlignment="1">
      <alignment horizontal="center" vertical="center"/>
    </xf>
    <xf numFmtId="164" fontId="6" fillId="0" borderId="6" xfId="0" applyNumberFormat="1" applyFont="1" applyFill="1" applyBorder="1" applyAlignment="1">
      <alignment horizontal="center" vertical="center"/>
    </xf>
    <xf numFmtId="0" fontId="4" fillId="0" borderId="0" xfId="0" applyFont="1" applyFill="1" applyAlignment="1"/>
    <xf numFmtId="164" fontId="5" fillId="0" borderId="8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vertical="center" wrapText="1"/>
    </xf>
    <xf numFmtId="0" fontId="4" fillId="0" borderId="0" xfId="0" applyFont="1" applyFill="1" applyAlignment="1">
      <alignment horizontal="center" vertical="center" wrapText="1"/>
    </xf>
    <xf numFmtId="49" fontId="9" fillId="0" borderId="0" xfId="0" applyNumberFormat="1" applyFont="1" applyFill="1" applyAlignment="1">
      <alignment horizontal="center" vertical="center"/>
    </xf>
    <xf numFmtId="49" fontId="9" fillId="0" borderId="0" xfId="0" applyNumberFormat="1" applyFont="1" applyAlignment="1">
      <alignment vertical="center"/>
    </xf>
    <xf numFmtId="49" fontId="9" fillId="0" borderId="0" xfId="0" applyNumberFormat="1" applyFont="1" applyAlignment="1">
      <alignment vertical="center" wrapText="1"/>
    </xf>
    <xf numFmtId="164" fontId="5" fillId="0" borderId="6" xfId="0" applyNumberFormat="1" applyFont="1" applyBorder="1" applyAlignment="1">
      <alignment horizontal="center" vertical="center"/>
    </xf>
    <xf numFmtId="2" fontId="3" fillId="0" borderId="0" xfId="0" applyNumberFormat="1" applyFont="1" applyBorder="1" applyAlignment="1">
      <alignment horizontal="center" vertical="center"/>
    </xf>
    <xf numFmtId="2" fontId="3" fillId="0" borderId="6" xfId="0" applyNumberFormat="1" applyFont="1" applyFill="1" applyBorder="1" applyAlignment="1">
      <alignment horizontal="center" vertical="center"/>
    </xf>
    <xf numFmtId="2" fontId="3" fillId="0" borderId="0" xfId="0" applyNumberFormat="1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164" fontId="3" fillId="0" borderId="5" xfId="0" applyNumberFormat="1" applyFont="1" applyBorder="1" applyAlignment="1">
      <alignment horizontal="center" vertical="center"/>
    </xf>
    <xf numFmtId="0" fontId="6" fillId="0" borderId="6" xfId="0" applyFont="1" applyBorder="1"/>
    <xf numFmtId="0" fontId="6" fillId="0" borderId="9" xfId="0" applyFont="1" applyBorder="1" applyAlignment="1">
      <alignment horizontal="center" vertical="center"/>
    </xf>
    <xf numFmtId="0" fontId="6" fillId="0" borderId="9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6" fillId="0" borderId="0" xfId="0" applyFont="1" applyBorder="1" applyAlignment="1">
      <alignment horizontal="center"/>
    </xf>
    <xf numFmtId="0" fontId="6" fillId="0" borderId="6" xfId="0" applyFont="1" applyBorder="1" applyAlignment="1">
      <alignment horizontal="center"/>
    </xf>
    <xf numFmtId="0" fontId="3" fillId="0" borderId="0" xfId="0" applyFont="1" applyBorder="1" applyAlignment="1">
      <alignment horizontal="center" vertical="center" wrapText="1"/>
    </xf>
    <xf numFmtId="49" fontId="9" fillId="0" borderId="0" xfId="0" applyNumberFormat="1" applyFont="1" applyAlignment="1">
      <alignment horizontal="center" vertical="center" wrapText="1"/>
    </xf>
    <xf numFmtId="0" fontId="5" fillId="0" borderId="5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4" fillId="2" borderId="0" xfId="0" applyFont="1" applyFill="1" applyAlignment="1">
      <alignment horizontal="center" vertical="center" wrapText="1"/>
    </xf>
    <xf numFmtId="164" fontId="5" fillId="0" borderId="10" xfId="0" applyNumberFormat="1" applyFont="1" applyFill="1" applyBorder="1" applyAlignment="1">
      <alignment horizontal="center" vertical="center"/>
    </xf>
    <xf numFmtId="164" fontId="5" fillId="0" borderId="9" xfId="0" applyNumberFormat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164" fontId="6" fillId="0" borderId="10" xfId="0" applyNumberFormat="1" applyFont="1" applyFill="1" applyBorder="1" applyAlignment="1">
      <alignment horizontal="center" vertical="center"/>
    </xf>
    <xf numFmtId="164" fontId="6" fillId="0" borderId="9" xfId="0" applyNumberFormat="1" applyFont="1" applyFill="1" applyBorder="1" applyAlignment="1">
      <alignment horizontal="center" vertical="center"/>
    </xf>
    <xf numFmtId="164" fontId="6" fillId="0" borderId="4" xfId="0" applyNumberFormat="1" applyFont="1" applyFill="1" applyBorder="1" applyAlignment="1">
      <alignment horizontal="center" vertical="center"/>
    </xf>
    <xf numFmtId="164" fontId="6" fillId="0" borderId="6" xfId="0" applyNumberFormat="1" applyFont="1" applyFill="1" applyBorder="1" applyAlignment="1">
      <alignment horizontal="center" vertical="center"/>
    </xf>
    <xf numFmtId="164" fontId="5" fillId="0" borderId="10" xfId="0" applyNumberFormat="1" applyFont="1" applyBorder="1" applyAlignment="1">
      <alignment horizontal="center" vertical="center"/>
    </xf>
    <xf numFmtId="164" fontId="5" fillId="0" borderId="9" xfId="0" applyNumberFormat="1" applyFont="1" applyBorder="1" applyAlignment="1">
      <alignment horizontal="center" vertical="center"/>
    </xf>
    <xf numFmtId="164" fontId="6" fillId="0" borderId="10" xfId="0" applyNumberFormat="1" applyFont="1" applyBorder="1" applyAlignment="1">
      <alignment horizontal="center" vertical="center"/>
    </xf>
    <xf numFmtId="164" fontId="6" fillId="0" borderId="9" xfId="0" applyNumberFormat="1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164" fontId="5" fillId="0" borderId="4" xfId="0" applyNumberFormat="1" applyFont="1" applyBorder="1" applyAlignment="1">
      <alignment horizontal="center" vertical="center"/>
    </xf>
    <xf numFmtId="164" fontId="5" fillId="0" borderId="6" xfId="0" applyNumberFormat="1" applyFont="1" applyBorder="1" applyAlignment="1">
      <alignment horizontal="center" vertical="center"/>
    </xf>
    <xf numFmtId="164" fontId="6" fillId="0" borderId="4" xfId="0" applyNumberFormat="1" applyFont="1" applyBorder="1" applyAlignment="1">
      <alignment horizontal="center" vertical="center"/>
    </xf>
    <xf numFmtId="164" fontId="6" fillId="0" borderId="6" xfId="0" applyNumberFormat="1" applyFont="1" applyBorder="1" applyAlignment="1">
      <alignment horizontal="center" vertical="center"/>
    </xf>
    <xf numFmtId="164" fontId="5" fillId="0" borderId="4" xfId="0" applyNumberFormat="1" applyFont="1" applyFill="1" applyBorder="1" applyAlignment="1">
      <alignment horizontal="center" vertical="center"/>
    </xf>
    <xf numFmtId="164" fontId="5" fillId="0" borderId="6" xfId="0" applyNumberFormat="1" applyFont="1" applyFill="1" applyBorder="1" applyAlignment="1">
      <alignment horizontal="center" vertical="center"/>
    </xf>
  </cellXfs>
  <cellStyles count="313">
    <cellStyle name="Followed Hyperlink" xfId="2" builtinId="9" hidden="1"/>
    <cellStyle name="Followed Hyperlink" xfId="4" builtinId="9" hidden="1"/>
    <cellStyle name="Followed Hyperlink" xfId="6" builtinId="9" hidden="1"/>
    <cellStyle name="Followed Hyperlink" xfId="8" builtinId="9" hidden="1"/>
    <cellStyle name="Followed Hyperlink" xfId="10" builtinId="9" hidden="1"/>
    <cellStyle name="Followed Hyperlink" xfId="12" builtinId="9" hidden="1"/>
    <cellStyle name="Followed Hyperlink" xfId="14" builtinId="9" hidden="1"/>
    <cellStyle name="Followed Hyperlink" xfId="16" builtinId="9" hidden="1"/>
    <cellStyle name="Followed Hyperlink" xfId="18" builtinId="9" hidden="1"/>
    <cellStyle name="Followed Hyperlink" xfId="20" builtinId="9" hidden="1"/>
    <cellStyle name="Followed Hyperlink" xfId="22" builtinId="9" hidden="1"/>
    <cellStyle name="Followed Hyperlink" xfId="24" builtinId="9" hidden="1"/>
    <cellStyle name="Followed Hyperlink" xfId="26" builtinId="9" hidden="1"/>
    <cellStyle name="Followed Hyperlink" xfId="28" builtinId="9" hidden="1"/>
    <cellStyle name="Followed Hyperlink" xfId="30" builtinId="9" hidden="1"/>
    <cellStyle name="Followed Hyperlink" xfId="32" builtinId="9" hidden="1"/>
    <cellStyle name="Followed Hyperlink" xfId="34" builtinId="9" hidden="1"/>
    <cellStyle name="Followed Hyperlink" xfId="36" builtinId="9" hidden="1"/>
    <cellStyle name="Followed Hyperlink" xfId="38" builtinId="9" hidden="1"/>
    <cellStyle name="Followed Hyperlink" xfId="40" builtinId="9" hidden="1"/>
    <cellStyle name="Followed Hyperlink" xfId="42" builtinId="9" hidden="1"/>
    <cellStyle name="Followed Hyperlink" xfId="44" builtinId="9" hidden="1"/>
    <cellStyle name="Followed Hyperlink" xfId="46" builtinId="9" hidden="1"/>
    <cellStyle name="Followed Hyperlink" xfId="48" builtinId="9" hidden="1"/>
    <cellStyle name="Followed Hyperlink" xfId="50" builtinId="9" hidden="1"/>
    <cellStyle name="Followed Hyperlink" xfId="52" builtinId="9" hidden="1"/>
    <cellStyle name="Followed Hyperlink" xfId="54" builtinId="9" hidden="1"/>
    <cellStyle name="Followed Hyperlink" xfId="56" builtinId="9" hidden="1"/>
    <cellStyle name="Followed Hyperlink" xfId="58" builtinId="9" hidden="1"/>
    <cellStyle name="Followed Hyperlink" xfId="60" builtinId="9" hidden="1"/>
    <cellStyle name="Followed Hyperlink" xfId="62" builtinId="9" hidden="1"/>
    <cellStyle name="Followed Hyperlink" xfId="64" builtinId="9" hidden="1"/>
    <cellStyle name="Followed Hyperlink" xfId="66" builtinId="9" hidden="1"/>
    <cellStyle name="Followed Hyperlink" xfId="68" builtinId="9" hidden="1"/>
    <cellStyle name="Followed Hyperlink" xfId="70" builtinId="9" hidden="1"/>
    <cellStyle name="Followed Hyperlink" xfId="72" builtinId="9" hidden="1"/>
    <cellStyle name="Followed Hyperlink" xfId="74" builtinId="9" hidden="1"/>
    <cellStyle name="Followed Hyperlink" xfId="76" builtinId="9" hidden="1"/>
    <cellStyle name="Followed Hyperlink" xfId="78" builtinId="9" hidden="1"/>
    <cellStyle name="Followed Hyperlink" xfId="80" builtinId="9" hidden="1"/>
    <cellStyle name="Followed Hyperlink" xfId="82" builtinId="9" hidden="1"/>
    <cellStyle name="Followed Hyperlink" xfId="84" builtinId="9" hidden="1"/>
    <cellStyle name="Followed Hyperlink" xfId="86" builtinId="9" hidden="1"/>
    <cellStyle name="Followed Hyperlink" xfId="88" builtinId="9" hidden="1"/>
    <cellStyle name="Followed Hyperlink" xfId="90" builtinId="9" hidden="1"/>
    <cellStyle name="Followed Hyperlink" xfId="92" builtinId="9" hidden="1"/>
    <cellStyle name="Followed Hyperlink" xfId="94" builtinId="9" hidden="1"/>
    <cellStyle name="Followed Hyperlink" xfId="96" builtinId="9" hidden="1"/>
    <cellStyle name="Followed Hyperlink" xfId="98" builtinId="9" hidden="1"/>
    <cellStyle name="Followed Hyperlink" xfId="100" builtinId="9" hidden="1"/>
    <cellStyle name="Followed Hyperlink" xfId="102" builtinId="9" hidden="1"/>
    <cellStyle name="Followed Hyperlink" xfId="104" builtinId="9" hidden="1"/>
    <cellStyle name="Followed Hyperlink" xfId="106" builtinId="9" hidden="1"/>
    <cellStyle name="Followed Hyperlink" xfId="108" builtinId="9" hidden="1"/>
    <cellStyle name="Followed Hyperlink" xfId="110" builtinId="9" hidden="1"/>
    <cellStyle name="Followed Hyperlink" xfId="112" builtinId="9" hidden="1"/>
    <cellStyle name="Followed Hyperlink" xfId="114" builtinId="9" hidden="1"/>
    <cellStyle name="Followed Hyperlink" xfId="116" builtinId="9" hidden="1"/>
    <cellStyle name="Followed Hyperlink" xfId="118" builtinId="9" hidden="1"/>
    <cellStyle name="Followed Hyperlink" xfId="120" builtinId="9" hidden="1"/>
    <cellStyle name="Followed Hyperlink" xfId="122" builtinId="9" hidden="1"/>
    <cellStyle name="Followed Hyperlink" xfId="124" builtinId="9" hidden="1"/>
    <cellStyle name="Followed Hyperlink" xfId="126" builtinId="9" hidden="1"/>
    <cellStyle name="Followed Hyperlink" xfId="128" builtinId="9" hidden="1"/>
    <cellStyle name="Followed Hyperlink" xfId="130" builtinId="9" hidden="1"/>
    <cellStyle name="Followed Hyperlink" xfId="132" builtinId="9" hidden="1"/>
    <cellStyle name="Followed Hyperlink" xfId="134" builtinId="9" hidden="1"/>
    <cellStyle name="Followed Hyperlink" xfId="136" builtinId="9" hidden="1"/>
    <cellStyle name="Followed Hyperlink" xfId="138" builtinId="9" hidden="1"/>
    <cellStyle name="Followed Hyperlink" xfId="140" builtinId="9" hidden="1"/>
    <cellStyle name="Followed Hyperlink" xfId="142" builtinId="9" hidden="1"/>
    <cellStyle name="Followed Hyperlink" xfId="144" builtinId="9" hidden="1"/>
    <cellStyle name="Followed Hyperlink" xfId="146" builtinId="9" hidden="1"/>
    <cellStyle name="Followed Hyperlink" xfId="148" builtinId="9" hidden="1"/>
    <cellStyle name="Followed Hyperlink" xfId="150" builtinId="9" hidden="1"/>
    <cellStyle name="Followed Hyperlink" xfId="152" builtinId="9" hidden="1"/>
    <cellStyle name="Followed Hyperlink" xfId="154" builtinId="9" hidden="1"/>
    <cellStyle name="Followed Hyperlink" xfId="156" builtinId="9" hidden="1"/>
    <cellStyle name="Followed Hyperlink" xfId="158" builtinId="9" hidden="1"/>
    <cellStyle name="Followed Hyperlink" xfId="160" builtinId="9" hidden="1"/>
    <cellStyle name="Followed Hyperlink" xfId="162" builtinId="9" hidden="1"/>
    <cellStyle name="Followed Hyperlink" xfId="164" builtinId="9" hidden="1"/>
    <cellStyle name="Followed Hyperlink" xfId="166" builtinId="9" hidden="1"/>
    <cellStyle name="Followed Hyperlink" xfId="168" builtinId="9" hidden="1"/>
    <cellStyle name="Followed Hyperlink" xfId="170" builtinId="9" hidden="1"/>
    <cellStyle name="Followed Hyperlink" xfId="172" builtinId="9" hidden="1"/>
    <cellStyle name="Followed Hyperlink" xfId="174" builtinId="9" hidden="1"/>
    <cellStyle name="Followed Hyperlink" xfId="176" builtinId="9" hidden="1"/>
    <cellStyle name="Followed Hyperlink" xfId="178" builtinId="9" hidden="1"/>
    <cellStyle name="Followed Hyperlink" xfId="180" builtinId="9" hidden="1"/>
    <cellStyle name="Followed Hyperlink" xfId="182" builtinId="9" hidden="1"/>
    <cellStyle name="Followed Hyperlink" xfId="184" builtinId="9" hidden="1"/>
    <cellStyle name="Followed Hyperlink" xfId="186" builtinId="9" hidden="1"/>
    <cellStyle name="Followed Hyperlink" xfId="188" builtinId="9" hidden="1"/>
    <cellStyle name="Followed Hyperlink" xfId="190" builtinId="9" hidden="1"/>
    <cellStyle name="Followed Hyperlink" xfId="192" builtinId="9" hidden="1"/>
    <cellStyle name="Followed Hyperlink" xfId="194" builtinId="9" hidden="1"/>
    <cellStyle name="Followed Hyperlink" xfId="196" builtinId="9" hidden="1"/>
    <cellStyle name="Followed Hyperlink" xfId="198" builtinId="9" hidden="1"/>
    <cellStyle name="Followed Hyperlink" xfId="200" builtinId="9" hidden="1"/>
    <cellStyle name="Followed Hyperlink" xfId="202" builtinId="9" hidden="1"/>
    <cellStyle name="Followed Hyperlink" xfId="204" builtinId="9" hidden="1"/>
    <cellStyle name="Followed Hyperlink" xfId="206" builtinId="9" hidden="1"/>
    <cellStyle name="Followed Hyperlink" xfId="208" builtinId="9" hidden="1"/>
    <cellStyle name="Followed Hyperlink" xfId="210" builtinId="9" hidden="1"/>
    <cellStyle name="Followed Hyperlink" xfId="212" builtinId="9" hidden="1"/>
    <cellStyle name="Followed Hyperlink" xfId="214" builtinId="9" hidden="1"/>
    <cellStyle name="Followed Hyperlink" xfId="216" builtinId="9" hidden="1"/>
    <cellStyle name="Followed Hyperlink" xfId="218" builtinId="9" hidden="1"/>
    <cellStyle name="Followed Hyperlink" xfId="220" builtinId="9" hidden="1"/>
    <cellStyle name="Followed Hyperlink" xfId="222" builtinId="9" hidden="1"/>
    <cellStyle name="Followed Hyperlink" xfId="224" builtinId="9" hidden="1"/>
    <cellStyle name="Followed Hyperlink" xfId="226" builtinId="9" hidden="1"/>
    <cellStyle name="Followed Hyperlink" xfId="228" builtinId="9" hidden="1"/>
    <cellStyle name="Followed Hyperlink" xfId="230" builtinId="9" hidden="1"/>
    <cellStyle name="Followed Hyperlink" xfId="232" builtinId="9" hidden="1"/>
    <cellStyle name="Followed Hyperlink" xfId="234" builtinId="9" hidden="1"/>
    <cellStyle name="Followed Hyperlink" xfId="236" builtinId="9" hidden="1"/>
    <cellStyle name="Followed Hyperlink" xfId="238" builtinId="9" hidden="1"/>
    <cellStyle name="Followed Hyperlink" xfId="240" builtinId="9" hidden="1"/>
    <cellStyle name="Followed Hyperlink" xfId="242" builtinId="9" hidden="1"/>
    <cellStyle name="Followed Hyperlink" xfId="244" builtinId="9" hidden="1"/>
    <cellStyle name="Followed Hyperlink" xfId="246" builtinId="9" hidden="1"/>
    <cellStyle name="Followed Hyperlink" xfId="248" builtinId="9" hidden="1"/>
    <cellStyle name="Followed Hyperlink" xfId="250" builtinId="9" hidden="1"/>
    <cellStyle name="Followed Hyperlink" xfId="252" builtinId="9" hidden="1"/>
    <cellStyle name="Followed Hyperlink" xfId="254" builtinId="9" hidden="1"/>
    <cellStyle name="Followed Hyperlink" xfId="256" builtinId="9" hidden="1"/>
    <cellStyle name="Followed Hyperlink" xfId="258" builtinId="9" hidden="1"/>
    <cellStyle name="Followed Hyperlink" xfId="260" builtinId="9" hidden="1"/>
    <cellStyle name="Followed Hyperlink" xfId="262" builtinId="9" hidden="1"/>
    <cellStyle name="Followed Hyperlink" xfId="264" builtinId="9" hidden="1"/>
    <cellStyle name="Followed Hyperlink" xfId="266" builtinId="9" hidden="1"/>
    <cellStyle name="Followed Hyperlink" xfId="268" builtinId="9" hidden="1"/>
    <cellStyle name="Followed Hyperlink" xfId="270" builtinId="9" hidden="1"/>
    <cellStyle name="Followed Hyperlink" xfId="272" builtinId="9" hidden="1"/>
    <cellStyle name="Followed Hyperlink" xfId="274" builtinId="9" hidden="1"/>
    <cellStyle name="Followed Hyperlink" xfId="276" builtinId="9" hidden="1"/>
    <cellStyle name="Followed Hyperlink" xfId="278" builtinId="9" hidden="1"/>
    <cellStyle name="Followed Hyperlink" xfId="280" builtinId="9" hidden="1"/>
    <cellStyle name="Followed Hyperlink" xfId="282" builtinId="9" hidden="1"/>
    <cellStyle name="Followed Hyperlink" xfId="284" builtinId="9" hidden="1"/>
    <cellStyle name="Followed Hyperlink" xfId="286" builtinId="9" hidden="1"/>
    <cellStyle name="Followed Hyperlink" xfId="288" builtinId="9" hidden="1"/>
    <cellStyle name="Followed Hyperlink" xfId="290" builtinId="9" hidden="1"/>
    <cellStyle name="Followed Hyperlink" xfId="292" builtinId="9" hidden="1"/>
    <cellStyle name="Followed Hyperlink" xfId="294" builtinId="9" hidden="1"/>
    <cellStyle name="Followed Hyperlink" xfId="296" builtinId="9" hidden="1"/>
    <cellStyle name="Followed Hyperlink" xfId="298" builtinId="9" hidden="1"/>
    <cellStyle name="Followed Hyperlink" xfId="300" builtinId="9" hidden="1"/>
    <cellStyle name="Followed Hyperlink" xfId="302" builtinId="9" hidden="1"/>
    <cellStyle name="Followed Hyperlink" xfId="304" builtinId="9" hidden="1"/>
    <cellStyle name="Followed Hyperlink" xfId="306" builtinId="9" hidden="1"/>
    <cellStyle name="Followed Hyperlink" xfId="308" builtinId="9" hidden="1"/>
    <cellStyle name="Followed Hyperlink" xfId="310" builtinId="9" hidden="1"/>
    <cellStyle name="Followed Hyperlink" xfId="312" builtinId="9" hidden="1"/>
    <cellStyle name="Hyperlink" xfId="1" builtinId="8" hidden="1"/>
    <cellStyle name="Hyperlink" xfId="3" builtinId="8" hidden="1"/>
    <cellStyle name="Hyperlink" xfId="5" builtinId="8" hidden="1"/>
    <cellStyle name="Hyperlink" xfId="7" builtinId="8" hidden="1"/>
    <cellStyle name="Hyperlink" xfId="9" builtinId="8" hidden="1"/>
    <cellStyle name="Hyperlink" xfId="11" builtinId="8" hidden="1"/>
    <cellStyle name="Hyperlink" xfId="13" builtinId="8" hidden="1"/>
    <cellStyle name="Hyperlink" xfId="15" builtinId="8" hidden="1"/>
    <cellStyle name="Hyperlink" xfId="17" builtinId="8" hidden="1"/>
    <cellStyle name="Hyperlink" xfId="19" builtinId="8" hidden="1"/>
    <cellStyle name="Hyperlink" xfId="21" builtinId="8" hidden="1"/>
    <cellStyle name="Hyperlink" xfId="23" builtinId="8" hidden="1"/>
    <cellStyle name="Hyperlink" xfId="25" builtinId="8" hidden="1"/>
    <cellStyle name="Hyperlink" xfId="27" builtinId="8" hidden="1"/>
    <cellStyle name="Hyperlink" xfId="29" builtinId="8" hidden="1"/>
    <cellStyle name="Hyperlink" xfId="31" builtinId="8" hidden="1"/>
    <cellStyle name="Hyperlink" xfId="33" builtinId="8" hidden="1"/>
    <cellStyle name="Hyperlink" xfId="35" builtinId="8" hidden="1"/>
    <cellStyle name="Hyperlink" xfId="37" builtinId="8" hidden="1"/>
    <cellStyle name="Hyperlink" xfId="39" builtinId="8" hidden="1"/>
    <cellStyle name="Hyperlink" xfId="41" builtinId="8" hidden="1"/>
    <cellStyle name="Hyperlink" xfId="43" builtinId="8" hidden="1"/>
    <cellStyle name="Hyperlink" xfId="45" builtinId="8" hidden="1"/>
    <cellStyle name="Hyperlink" xfId="47" builtinId="8" hidden="1"/>
    <cellStyle name="Hyperlink" xfId="49" builtinId="8" hidden="1"/>
    <cellStyle name="Hyperlink" xfId="51" builtinId="8" hidden="1"/>
    <cellStyle name="Hyperlink" xfId="53" builtinId="8" hidden="1"/>
    <cellStyle name="Hyperlink" xfId="55" builtinId="8" hidden="1"/>
    <cellStyle name="Hyperlink" xfId="57" builtinId="8" hidden="1"/>
    <cellStyle name="Hyperlink" xfId="59" builtinId="8" hidden="1"/>
    <cellStyle name="Hyperlink" xfId="61" builtinId="8" hidden="1"/>
    <cellStyle name="Hyperlink" xfId="63" builtinId="8" hidden="1"/>
    <cellStyle name="Hyperlink" xfId="65" builtinId="8" hidden="1"/>
    <cellStyle name="Hyperlink" xfId="67" builtinId="8" hidden="1"/>
    <cellStyle name="Hyperlink" xfId="69" builtinId="8" hidden="1"/>
    <cellStyle name="Hyperlink" xfId="71" builtinId="8" hidden="1"/>
    <cellStyle name="Hyperlink" xfId="73" builtinId="8" hidden="1"/>
    <cellStyle name="Hyperlink" xfId="75" builtinId="8" hidden="1"/>
    <cellStyle name="Hyperlink" xfId="77" builtinId="8" hidden="1"/>
    <cellStyle name="Hyperlink" xfId="79" builtinId="8" hidden="1"/>
    <cellStyle name="Hyperlink" xfId="81" builtinId="8" hidden="1"/>
    <cellStyle name="Hyperlink" xfId="83" builtinId="8" hidden="1"/>
    <cellStyle name="Hyperlink" xfId="85" builtinId="8" hidden="1"/>
    <cellStyle name="Hyperlink" xfId="87" builtinId="8" hidden="1"/>
    <cellStyle name="Hyperlink" xfId="89" builtinId="8" hidden="1"/>
    <cellStyle name="Hyperlink" xfId="91" builtinId="8" hidden="1"/>
    <cellStyle name="Hyperlink" xfId="93" builtinId="8" hidden="1"/>
    <cellStyle name="Hyperlink" xfId="95" builtinId="8" hidden="1"/>
    <cellStyle name="Hyperlink" xfId="97" builtinId="8" hidden="1"/>
    <cellStyle name="Hyperlink" xfId="99" builtinId="8" hidden="1"/>
    <cellStyle name="Hyperlink" xfId="101" builtinId="8" hidden="1"/>
    <cellStyle name="Hyperlink" xfId="103" builtinId="8" hidden="1"/>
    <cellStyle name="Hyperlink" xfId="105" builtinId="8" hidden="1"/>
    <cellStyle name="Hyperlink" xfId="107" builtinId="8" hidden="1"/>
    <cellStyle name="Hyperlink" xfId="109" builtinId="8" hidden="1"/>
    <cellStyle name="Hyperlink" xfId="111" builtinId="8" hidden="1"/>
    <cellStyle name="Hyperlink" xfId="113" builtinId="8" hidden="1"/>
    <cellStyle name="Hyperlink" xfId="115" builtinId="8" hidden="1"/>
    <cellStyle name="Hyperlink" xfId="117" builtinId="8" hidden="1"/>
    <cellStyle name="Hyperlink" xfId="119" builtinId="8" hidden="1"/>
    <cellStyle name="Hyperlink" xfId="121" builtinId="8" hidden="1"/>
    <cellStyle name="Hyperlink" xfId="123" builtinId="8" hidden="1"/>
    <cellStyle name="Hyperlink" xfId="125" builtinId="8" hidden="1"/>
    <cellStyle name="Hyperlink" xfId="127" builtinId="8" hidden="1"/>
    <cellStyle name="Hyperlink" xfId="129" builtinId="8" hidden="1"/>
    <cellStyle name="Hyperlink" xfId="131" builtinId="8" hidden="1"/>
    <cellStyle name="Hyperlink" xfId="133" builtinId="8" hidden="1"/>
    <cellStyle name="Hyperlink" xfId="135" builtinId="8" hidden="1"/>
    <cellStyle name="Hyperlink" xfId="137" builtinId="8" hidden="1"/>
    <cellStyle name="Hyperlink" xfId="139" builtinId="8" hidden="1"/>
    <cellStyle name="Hyperlink" xfId="141" builtinId="8" hidden="1"/>
    <cellStyle name="Hyperlink" xfId="143" builtinId="8" hidden="1"/>
    <cellStyle name="Hyperlink" xfId="145" builtinId="8" hidden="1"/>
    <cellStyle name="Hyperlink" xfId="147" builtinId="8" hidden="1"/>
    <cellStyle name="Hyperlink" xfId="149" builtinId="8" hidden="1"/>
    <cellStyle name="Hyperlink" xfId="151" builtinId="8" hidden="1"/>
    <cellStyle name="Hyperlink" xfId="153" builtinId="8" hidden="1"/>
    <cellStyle name="Hyperlink" xfId="155" builtinId="8" hidden="1"/>
    <cellStyle name="Hyperlink" xfId="157" builtinId="8" hidden="1"/>
    <cellStyle name="Hyperlink" xfId="159" builtinId="8" hidden="1"/>
    <cellStyle name="Hyperlink" xfId="161" builtinId="8" hidden="1"/>
    <cellStyle name="Hyperlink" xfId="163" builtinId="8" hidden="1"/>
    <cellStyle name="Hyperlink" xfId="165" builtinId="8" hidden="1"/>
    <cellStyle name="Hyperlink" xfId="167" builtinId="8" hidden="1"/>
    <cellStyle name="Hyperlink" xfId="169" builtinId="8" hidden="1"/>
    <cellStyle name="Hyperlink" xfId="171" builtinId="8" hidden="1"/>
    <cellStyle name="Hyperlink" xfId="173" builtinId="8" hidden="1"/>
    <cellStyle name="Hyperlink" xfId="175" builtinId="8" hidden="1"/>
    <cellStyle name="Hyperlink" xfId="177" builtinId="8" hidden="1"/>
    <cellStyle name="Hyperlink" xfId="179" builtinId="8" hidden="1"/>
    <cellStyle name="Hyperlink" xfId="181" builtinId="8" hidden="1"/>
    <cellStyle name="Hyperlink" xfId="183" builtinId="8" hidden="1"/>
    <cellStyle name="Hyperlink" xfId="185" builtinId="8" hidden="1"/>
    <cellStyle name="Hyperlink" xfId="187" builtinId="8" hidden="1"/>
    <cellStyle name="Hyperlink" xfId="189" builtinId="8" hidden="1"/>
    <cellStyle name="Hyperlink" xfId="191" builtinId="8" hidden="1"/>
    <cellStyle name="Hyperlink" xfId="193" builtinId="8" hidden="1"/>
    <cellStyle name="Hyperlink" xfId="195" builtinId="8" hidden="1"/>
    <cellStyle name="Hyperlink" xfId="197" builtinId="8" hidden="1"/>
    <cellStyle name="Hyperlink" xfId="199" builtinId="8" hidden="1"/>
    <cellStyle name="Hyperlink" xfId="201" builtinId="8" hidden="1"/>
    <cellStyle name="Hyperlink" xfId="203" builtinId="8" hidden="1"/>
    <cellStyle name="Hyperlink" xfId="205" builtinId="8" hidden="1"/>
    <cellStyle name="Hyperlink" xfId="207" builtinId="8" hidden="1"/>
    <cellStyle name="Hyperlink" xfId="209" builtinId="8" hidden="1"/>
    <cellStyle name="Hyperlink" xfId="211" builtinId="8" hidden="1"/>
    <cellStyle name="Hyperlink" xfId="213" builtinId="8" hidden="1"/>
    <cellStyle name="Hyperlink" xfId="215" builtinId="8" hidden="1"/>
    <cellStyle name="Hyperlink" xfId="217" builtinId="8" hidden="1"/>
    <cellStyle name="Hyperlink" xfId="219" builtinId="8" hidden="1"/>
    <cellStyle name="Hyperlink" xfId="221" builtinId="8" hidden="1"/>
    <cellStyle name="Hyperlink" xfId="223" builtinId="8" hidden="1"/>
    <cellStyle name="Hyperlink" xfId="225" builtinId="8" hidden="1"/>
    <cellStyle name="Hyperlink" xfId="227" builtinId="8" hidden="1"/>
    <cellStyle name="Hyperlink" xfId="229" builtinId="8" hidden="1"/>
    <cellStyle name="Hyperlink" xfId="231" builtinId="8" hidden="1"/>
    <cellStyle name="Hyperlink" xfId="233" builtinId="8" hidden="1"/>
    <cellStyle name="Hyperlink" xfId="235" builtinId="8" hidden="1"/>
    <cellStyle name="Hyperlink" xfId="237" builtinId="8" hidden="1"/>
    <cellStyle name="Hyperlink" xfId="239" builtinId="8" hidden="1"/>
    <cellStyle name="Hyperlink" xfId="241" builtinId="8" hidden="1"/>
    <cellStyle name="Hyperlink" xfId="243" builtinId="8" hidden="1"/>
    <cellStyle name="Hyperlink" xfId="245" builtinId="8" hidden="1"/>
    <cellStyle name="Hyperlink" xfId="247" builtinId="8" hidden="1"/>
    <cellStyle name="Hyperlink" xfId="249" builtinId="8" hidden="1"/>
    <cellStyle name="Hyperlink" xfId="251" builtinId="8" hidden="1"/>
    <cellStyle name="Hyperlink" xfId="253" builtinId="8" hidden="1"/>
    <cellStyle name="Hyperlink" xfId="255" builtinId="8" hidden="1"/>
    <cellStyle name="Hyperlink" xfId="257" builtinId="8" hidden="1"/>
    <cellStyle name="Hyperlink" xfId="259" builtinId="8" hidden="1"/>
    <cellStyle name="Hyperlink" xfId="261" builtinId="8" hidden="1"/>
    <cellStyle name="Hyperlink" xfId="263" builtinId="8" hidden="1"/>
    <cellStyle name="Hyperlink" xfId="265" builtinId="8" hidden="1"/>
    <cellStyle name="Hyperlink" xfId="267" builtinId="8" hidden="1"/>
    <cellStyle name="Hyperlink" xfId="269" builtinId="8" hidden="1"/>
    <cellStyle name="Hyperlink" xfId="271" builtinId="8" hidden="1"/>
    <cellStyle name="Hyperlink" xfId="273" builtinId="8" hidden="1"/>
    <cellStyle name="Hyperlink" xfId="275" builtinId="8" hidden="1"/>
    <cellStyle name="Hyperlink" xfId="277" builtinId="8" hidden="1"/>
    <cellStyle name="Hyperlink" xfId="279" builtinId="8" hidden="1"/>
    <cellStyle name="Hyperlink" xfId="281" builtinId="8" hidden="1"/>
    <cellStyle name="Hyperlink" xfId="283" builtinId="8" hidden="1"/>
    <cellStyle name="Hyperlink" xfId="285" builtinId="8" hidden="1"/>
    <cellStyle name="Hyperlink" xfId="287" builtinId="8" hidden="1"/>
    <cellStyle name="Hyperlink" xfId="289" builtinId="8" hidden="1"/>
    <cellStyle name="Hyperlink" xfId="291" builtinId="8" hidden="1"/>
    <cellStyle name="Hyperlink" xfId="293" builtinId="8" hidden="1"/>
    <cellStyle name="Hyperlink" xfId="295" builtinId="8" hidden="1"/>
    <cellStyle name="Hyperlink" xfId="297" builtinId="8" hidden="1"/>
    <cellStyle name="Hyperlink" xfId="299" builtinId="8" hidden="1"/>
    <cellStyle name="Hyperlink" xfId="301" builtinId="8" hidden="1"/>
    <cellStyle name="Hyperlink" xfId="303" builtinId="8" hidden="1"/>
    <cellStyle name="Hyperlink" xfId="305" builtinId="8" hidden="1"/>
    <cellStyle name="Hyperlink" xfId="307" builtinId="8" hidden="1"/>
    <cellStyle name="Hyperlink" xfId="309" builtinId="8" hidden="1"/>
    <cellStyle name="Hyperlink" xfId="311" builtinId="8" hidden="1"/>
    <cellStyle name="Normal" xfId="0" builtinId="0"/>
  </cellStyles>
  <dxfs count="0"/>
  <tableStyles count="0" defaultTableStyle="TableStyleMedium2" defaultPivotStyle="PivotStyleLight16"/>
  <colors>
    <mruColors>
      <color rgb="FFFF40FF"/>
      <color rgb="FFFF85FF"/>
      <color rgb="FFFF8AD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"/><Relationship Id="rId1" Type="http://schemas.openxmlformats.org/officeDocument/2006/relationships/image" Target="../media/image1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131109</xdr:colOff>
      <xdr:row>26</xdr:row>
      <xdr:rowOff>56028</xdr:rowOff>
    </xdr:from>
    <xdr:to>
      <xdr:col>14</xdr:col>
      <xdr:colOff>639108</xdr:colOff>
      <xdr:row>35</xdr:row>
      <xdr:rowOff>20170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493" t="32281" r="73145" b="36794"/>
        <a:stretch/>
      </xdr:blipFill>
      <xdr:spPr>
        <a:xfrm>
          <a:off x="12905815" y="4342278"/>
          <a:ext cx="1273735" cy="1411568"/>
        </a:xfrm>
        <a:prstGeom prst="rect">
          <a:avLst/>
        </a:prstGeom>
      </xdr:spPr>
    </xdr:pic>
    <xdr:clientData/>
  </xdr:twoCellAnchor>
  <xdr:twoCellAnchor>
    <xdr:from>
      <xdr:col>13</xdr:col>
      <xdr:colOff>291602</xdr:colOff>
      <xdr:row>34</xdr:row>
      <xdr:rowOff>152400</xdr:rowOff>
    </xdr:from>
    <xdr:to>
      <xdr:col>13</xdr:col>
      <xdr:colOff>698002</xdr:colOff>
      <xdr:row>34</xdr:row>
      <xdr:rowOff>152400</xdr:rowOff>
    </xdr:to>
    <xdr:cxnSp macro="">
      <xdr:nvCxnSpPr>
        <xdr:cNvPr id="4" name="Straight Connector 3"/>
        <xdr:cNvCxnSpPr/>
      </xdr:nvCxnSpPr>
      <xdr:spPr>
        <a:xfrm>
          <a:off x="14049935" y="5904753"/>
          <a:ext cx="406400" cy="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13</xdr:col>
      <xdr:colOff>241300</xdr:colOff>
      <xdr:row>33</xdr:row>
      <xdr:rowOff>101352</xdr:rowOff>
    </xdr:from>
    <xdr:ext cx="549766" cy="264560"/>
    <xdr:sp macro="" textlink="">
      <xdr:nvSpPr>
        <xdr:cNvPr id="5" name="TextBox 4"/>
        <xdr:cNvSpPr txBox="1"/>
      </xdr:nvSpPr>
      <xdr:spPr>
        <a:xfrm>
          <a:off x="13999633" y="5691842"/>
          <a:ext cx="5497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10 µm</a:t>
          </a:r>
        </a:p>
      </xdr:txBody>
    </xdr:sp>
    <xdr:clientData/>
  </xdr:oneCellAnchor>
  <xdr:twoCellAnchor editAs="oneCell">
    <xdr:from>
      <xdr:col>13</xdr:col>
      <xdr:colOff>220381</xdr:colOff>
      <xdr:row>17</xdr:row>
      <xdr:rowOff>152399</xdr:rowOff>
    </xdr:from>
    <xdr:to>
      <xdr:col>14</xdr:col>
      <xdr:colOff>506384</xdr:colOff>
      <xdr:row>24</xdr:row>
      <xdr:rowOff>14941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81991" t="21701" r="203" b="56597"/>
        <a:stretch/>
      </xdr:blipFill>
      <xdr:spPr>
        <a:xfrm>
          <a:off x="12995087" y="2991223"/>
          <a:ext cx="1051739" cy="992468"/>
        </a:xfrm>
        <a:prstGeom prst="rect">
          <a:avLst/>
        </a:prstGeom>
      </xdr:spPr>
    </xdr:pic>
    <xdr:clientData/>
  </xdr:twoCellAnchor>
  <xdr:twoCellAnchor editAs="oneCell">
    <xdr:from>
      <xdr:col>13</xdr:col>
      <xdr:colOff>270809</xdr:colOff>
      <xdr:row>9</xdr:row>
      <xdr:rowOff>65367</xdr:rowOff>
    </xdr:from>
    <xdr:to>
      <xdr:col>14</xdr:col>
      <xdr:colOff>544730</xdr:colOff>
      <xdr:row>15</xdr:row>
      <xdr:rowOff>127621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6474" t="20744" r="35973" b="57182"/>
        <a:stretch/>
      </xdr:blipFill>
      <xdr:spPr>
        <a:xfrm>
          <a:off x="13045515" y="1615514"/>
          <a:ext cx="1039657" cy="103343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0"/>
  <sheetViews>
    <sheetView tabSelected="1" view="pageBreakPreview" zoomScale="60" zoomScaleNormal="100" workbookViewId="0">
      <selection activeCell="D1" sqref="D1"/>
    </sheetView>
  </sheetViews>
  <sheetFormatPr defaultColWidth="8.85546875" defaultRowHeight="12.75" x14ac:dyDescent="0.2"/>
  <cols>
    <col min="1" max="1" width="8.85546875" style="5"/>
    <col min="2" max="2" width="24.85546875" style="5" customWidth="1"/>
    <col min="3" max="4" width="17.140625" style="5" customWidth="1"/>
    <col min="5" max="5" width="12.85546875" style="5" customWidth="1"/>
    <col min="6" max="6" width="10.85546875" style="5" bestFit="1" customWidth="1"/>
    <col min="7" max="16384" width="8.85546875" style="5"/>
  </cols>
  <sheetData>
    <row r="1" spans="1:10" ht="18.75" x14ac:dyDescent="0.3">
      <c r="A1" s="3" t="s">
        <v>316</v>
      </c>
      <c r="B1" s="3"/>
      <c r="C1" s="3"/>
      <c r="D1" s="3"/>
      <c r="E1" s="3"/>
      <c r="F1" s="3"/>
      <c r="G1" s="4"/>
      <c r="H1" s="4"/>
      <c r="I1" s="4"/>
      <c r="J1" s="4"/>
    </row>
    <row r="2" spans="1:10" s="26" customFormat="1" ht="10.5" customHeight="1" x14ac:dyDescent="0.3">
      <c r="A2" s="101"/>
      <c r="B2" s="101"/>
      <c r="C2" s="101"/>
      <c r="D2" s="101"/>
      <c r="E2" s="101"/>
      <c r="F2" s="101"/>
    </row>
    <row r="3" spans="1:10" s="26" customFormat="1" ht="10.5" customHeight="1" x14ac:dyDescent="0.3">
      <c r="A3" s="101"/>
      <c r="B3" s="101"/>
      <c r="C3" s="101"/>
      <c r="D3" s="101"/>
      <c r="E3" s="101"/>
      <c r="F3" s="101"/>
    </row>
    <row r="4" spans="1:10" x14ac:dyDescent="0.2">
      <c r="B4" s="122" t="s">
        <v>244</v>
      </c>
      <c r="C4" s="122"/>
      <c r="D4" s="122"/>
      <c r="E4" s="122"/>
      <c r="F4" s="122"/>
    </row>
    <row r="5" spans="1:10" x14ac:dyDescent="0.2">
      <c r="B5" s="122"/>
      <c r="C5" s="122"/>
      <c r="D5" s="122"/>
      <c r="E5" s="122"/>
      <c r="F5" s="122"/>
    </row>
    <row r="6" spans="1:10" x14ac:dyDescent="0.2">
      <c r="B6" s="122"/>
      <c r="C6" s="122"/>
      <c r="D6" s="122"/>
      <c r="E6" s="122"/>
      <c r="F6" s="122"/>
    </row>
    <row r="7" spans="1:10" x14ac:dyDescent="0.2">
      <c r="B7" s="122"/>
      <c r="C7" s="122"/>
      <c r="D7" s="122"/>
      <c r="E7" s="122"/>
      <c r="F7" s="122"/>
    </row>
    <row r="8" spans="1:10" x14ac:dyDescent="0.2">
      <c r="B8" s="122"/>
      <c r="C8" s="122"/>
      <c r="D8" s="122"/>
      <c r="E8" s="122"/>
      <c r="F8" s="122"/>
    </row>
    <row r="9" spans="1:10" x14ac:dyDescent="0.2">
      <c r="B9" s="1" t="s">
        <v>41</v>
      </c>
      <c r="C9" s="9" t="s">
        <v>44</v>
      </c>
      <c r="D9" s="9" t="s">
        <v>45</v>
      </c>
      <c r="E9" s="9" t="s">
        <v>46</v>
      </c>
      <c r="F9" s="10" t="s">
        <v>242</v>
      </c>
    </row>
    <row r="10" spans="1:10" x14ac:dyDescent="0.2">
      <c r="B10" s="2" t="s">
        <v>41</v>
      </c>
      <c r="C10" s="120" t="s">
        <v>25</v>
      </c>
      <c r="D10" s="120"/>
      <c r="E10" s="120"/>
      <c r="F10" s="121"/>
    </row>
    <row r="11" spans="1:10" x14ac:dyDescent="0.2">
      <c r="B11" s="51" t="s">
        <v>53</v>
      </c>
      <c r="C11" s="11">
        <v>0.55000000000000004</v>
      </c>
      <c r="D11" s="11">
        <v>0.26</v>
      </c>
      <c r="E11" s="11">
        <v>0.14000000000000001</v>
      </c>
      <c r="F11" s="12">
        <v>2.02</v>
      </c>
    </row>
    <row r="12" spans="1:10" x14ac:dyDescent="0.2">
      <c r="B12" s="51" t="s">
        <v>0</v>
      </c>
      <c r="C12" s="109">
        <v>0.85</v>
      </c>
      <c r="D12" s="109">
        <v>9.43</v>
      </c>
      <c r="E12" s="109">
        <v>7.87</v>
      </c>
      <c r="F12" s="110">
        <v>51.39</v>
      </c>
    </row>
    <row r="13" spans="1:10" x14ac:dyDescent="0.2">
      <c r="B13" s="51" t="s">
        <v>3</v>
      </c>
      <c r="C13" s="109">
        <v>0.19</v>
      </c>
      <c r="D13" s="109">
        <v>2.23</v>
      </c>
      <c r="E13" s="109">
        <v>2.09</v>
      </c>
      <c r="F13" s="110">
        <v>13.1</v>
      </c>
    </row>
    <row r="14" spans="1:10" x14ac:dyDescent="0.2">
      <c r="B14" s="51" t="s">
        <v>26</v>
      </c>
      <c r="C14" s="109">
        <v>0.83</v>
      </c>
      <c r="D14" s="109">
        <v>2.27</v>
      </c>
      <c r="E14" s="109">
        <v>1.33</v>
      </c>
      <c r="F14" s="110">
        <v>10.47</v>
      </c>
    </row>
    <row r="15" spans="1:10" x14ac:dyDescent="0.2">
      <c r="B15" s="51" t="s">
        <v>5</v>
      </c>
      <c r="C15" s="109">
        <v>1.829</v>
      </c>
      <c r="D15" s="109">
        <v>1.522</v>
      </c>
      <c r="E15" s="109">
        <v>1.5860000000000001</v>
      </c>
      <c r="F15" s="110">
        <v>0.13500000000000001</v>
      </c>
    </row>
    <row r="16" spans="1:10" x14ac:dyDescent="0.2">
      <c r="B16" s="51" t="s">
        <v>2</v>
      </c>
      <c r="C16" s="109">
        <v>0.48</v>
      </c>
      <c r="D16" s="109">
        <v>3.63</v>
      </c>
      <c r="E16" s="109">
        <v>1.35</v>
      </c>
      <c r="F16" s="110">
        <v>3.16</v>
      </c>
    </row>
    <row r="17" spans="2:6" x14ac:dyDescent="0.2">
      <c r="B17" s="51" t="s">
        <v>1</v>
      </c>
      <c r="C17" s="109">
        <v>49.88</v>
      </c>
      <c r="D17" s="109">
        <v>42.39</v>
      </c>
      <c r="E17" s="109">
        <v>46.09</v>
      </c>
      <c r="F17" s="110">
        <v>3.59</v>
      </c>
    </row>
    <row r="18" spans="2:6" x14ac:dyDescent="0.2">
      <c r="B18" s="51" t="s">
        <v>27</v>
      </c>
      <c r="C18" s="109">
        <v>0.02</v>
      </c>
      <c r="D18" s="109">
        <v>0.03</v>
      </c>
      <c r="E18" s="109">
        <v>0.04</v>
      </c>
      <c r="F18" s="110">
        <v>1.5</v>
      </c>
    </row>
    <row r="19" spans="2:6" x14ac:dyDescent="0.2">
      <c r="B19" s="51" t="s">
        <v>6</v>
      </c>
      <c r="C19" s="109">
        <v>0.14000000000000001</v>
      </c>
      <c r="D19" s="109">
        <v>1.96</v>
      </c>
      <c r="E19" s="109">
        <v>1.76</v>
      </c>
      <c r="F19" s="110">
        <v>8.9600000000000009</v>
      </c>
    </row>
    <row r="20" spans="2:6" x14ac:dyDescent="0.2">
      <c r="B20" s="51" t="s">
        <v>4</v>
      </c>
      <c r="C20" s="109">
        <v>1.7999999999999999E-2</v>
      </c>
      <c r="D20" s="109">
        <v>0.253</v>
      </c>
      <c r="E20" s="109">
        <v>0.121</v>
      </c>
      <c r="F20" s="110">
        <v>1.8180000000000001</v>
      </c>
    </row>
    <row r="21" spans="2:6" x14ac:dyDescent="0.2">
      <c r="B21" s="51" t="s">
        <v>28</v>
      </c>
      <c r="C21" s="109">
        <v>0.06</v>
      </c>
      <c r="D21" s="109">
        <v>0.46</v>
      </c>
      <c r="E21" s="109">
        <v>0.08</v>
      </c>
      <c r="F21" s="110">
        <v>0.66</v>
      </c>
    </row>
    <row r="22" spans="2:6" x14ac:dyDescent="0.2">
      <c r="B22" s="51" t="s">
        <v>29</v>
      </c>
      <c r="C22" s="109">
        <v>40.1</v>
      </c>
      <c r="D22" s="109">
        <v>33.5</v>
      </c>
      <c r="E22" s="109">
        <v>36.6</v>
      </c>
      <c r="F22" s="110">
        <v>3.87</v>
      </c>
    </row>
    <row r="23" spans="2:6" x14ac:dyDescent="0.2">
      <c r="B23" s="51" t="s">
        <v>30</v>
      </c>
      <c r="C23" s="111">
        <v>94.4</v>
      </c>
      <c r="D23" s="111">
        <v>97.68</v>
      </c>
      <c r="E23" s="111">
        <v>98.92</v>
      </c>
      <c r="F23" s="110">
        <v>98.67</v>
      </c>
    </row>
    <row r="24" spans="2:6" x14ac:dyDescent="0.2">
      <c r="B24" s="13" t="s">
        <v>41</v>
      </c>
      <c r="C24" s="120" t="s">
        <v>387</v>
      </c>
      <c r="D24" s="120"/>
      <c r="E24" s="120"/>
      <c r="F24" s="121"/>
    </row>
    <row r="25" spans="2:6" x14ac:dyDescent="0.2">
      <c r="B25" s="51" t="s">
        <v>54</v>
      </c>
      <c r="C25" s="50">
        <v>4</v>
      </c>
      <c r="D25" s="50">
        <v>6</v>
      </c>
      <c r="E25" s="50">
        <v>4</v>
      </c>
      <c r="F25" s="112">
        <v>19</v>
      </c>
    </row>
    <row r="26" spans="2:6" x14ac:dyDescent="0.2">
      <c r="B26" s="51" t="s">
        <v>32</v>
      </c>
      <c r="C26" s="113" t="s">
        <v>33</v>
      </c>
      <c r="D26" s="113">
        <v>73</v>
      </c>
      <c r="E26" s="113">
        <v>22</v>
      </c>
      <c r="F26" s="112">
        <v>158</v>
      </c>
    </row>
    <row r="27" spans="2:6" x14ac:dyDescent="0.2">
      <c r="B27" s="51" t="s">
        <v>24</v>
      </c>
      <c r="C27" s="113">
        <v>18730</v>
      </c>
      <c r="D27" s="113">
        <v>400</v>
      </c>
      <c r="E27" s="113">
        <v>326</v>
      </c>
      <c r="F27" s="112">
        <v>1113</v>
      </c>
    </row>
    <row r="28" spans="2:6" x14ac:dyDescent="0.2">
      <c r="B28" s="51" t="s">
        <v>7</v>
      </c>
      <c r="C28" s="113">
        <v>6592</v>
      </c>
      <c r="D28" s="113">
        <v>4818</v>
      </c>
      <c r="E28" s="113">
        <v>5115</v>
      </c>
      <c r="F28" s="112">
        <v>612</v>
      </c>
    </row>
    <row r="29" spans="2:6" x14ac:dyDescent="0.2">
      <c r="B29" s="51" t="s">
        <v>55</v>
      </c>
      <c r="C29" s="113">
        <v>6</v>
      </c>
      <c r="D29" s="113">
        <v>85</v>
      </c>
      <c r="E29" s="113">
        <v>50</v>
      </c>
      <c r="F29" s="112">
        <v>345</v>
      </c>
    </row>
    <row r="30" spans="2:6" x14ac:dyDescent="0.2">
      <c r="B30" s="51" t="s">
        <v>34</v>
      </c>
      <c r="C30" s="113" t="s">
        <v>35</v>
      </c>
      <c r="D30" s="113">
        <v>20</v>
      </c>
      <c r="E30" s="113" t="s">
        <v>35</v>
      </c>
      <c r="F30" s="112">
        <v>80</v>
      </c>
    </row>
    <row r="31" spans="2:6" x14ac:dyDescent="0.2">
      <c r="B31" s="51" t="s">
        <v>56</v>
      </c>
      <c r="C31" s="113" t="s">
        <v>42</v>
      </c>
      <c r="D31" s="113" t="s">
        <v>42</v>
      </c>
      <c r="E31" s="113" t="s">
        <v>42</v>
      </c>
      <c r="F31" s="112">
        <v>22</v>
      </c>
    </row>
    <row r="32" spans="2:6" x14ac:dyDescent="0.2">
      <c r="B32" s="51" t="s">
        <v>36</v>
      </c>
      <c r="C32" s="113" t="s">
        <v>35</v>
      </c>
      <c r="D32" s="113" t="s">
        <v>35</v>
      </c>
      <c r="E32" s="113" t="s">
        <v>35</v>
      </c>
      <c r="F32" s="112">
        <v>30</v>
      </c>
    </row>
    <row r="33" spans="2:6" x14ac:dyDescent="0.2">
      <c r="B33" s="51" t="s">
        <v>37</v>
      </c>
      <c r="C33" s="113">
        <v>10</v>
      </c>
      <c r="D33" s="113" t="s">
        <v>38</v>
      </c>
      <c r="E33" s="113" t="s">
        <v>38</v>
      </c>
      <c r="F33" s="112" t="s">
        <v>38</v>
      </c>
    </row>
    <row r="34" spans="2:6" x14ac:dyDescent="0.2">
      <c r="B34" s="51" t="s">
        <v>57</v>
      </c>
      <c r="C34" s="113" t="s">
        <v>47</v>
      </c>
      <c r="D34" s="113">
        <v>180</v>
      </c>
      <c r="E34" s="113">
        <v>70</v>
      </c>
      <c r="F34" s="112">
        <v>260</v>
      </c>
    </row>
    <row r="35" spans="2:6" x14ac:dyDescent="0.2">
      <c r="B35" s="51" t="s">
        <v>58</v>
      </c>
      <c r="C35" s="113">
        <v>3</v>
      </c>
      <c r="D35" s="113">
        <v>72</v>
      </c>
      <c r="E35" s="113">
        <v>26</v>
      </c>
      <c r="F35" s="112">
        <v>38</v>
      </c>
    </row>
    <row r="36" spans="2:6" x14ac:dyDescent="0.2">
      <c r="B36" s="51" t="s">
        <v>59</v>
      </c>
      <c r="C36" s="113" t="s">
        <v>48</v>
      </c>
      <c r="D36" s="113">
        <v>87</v>
      </c>
      <c r="E36" s="113">
        <v>46</v>
      </c>
      <c r="F36" s="112">
        <v>170</v>
      </c>
    </row>
    <row r="37" spans="2:6" x14ac:dyDescent="0.2">
      <c r="B37" s="51" t="s">
        <v>60</v>
      </c>
      <c r="C37" s="113">
        <v>36</v>
      </c>
      <c r="D37" s="113">
        <v>82</v>
      </c>
      <c r="E37" s="113">
        <v>32</v>
      </c>
      <c r="F37" s="112">
        <v>36</v>
      </c>
    </row>
    <row r="38" spans="2:6" x14ac:dyDescent="0.2">
      <c r="B38" s="51" t="s">
        <v>61</v>
      </c>
      <c r="C38" s="113" t="s">
        <v>49</v>
      </c>
      <c r="D38" s="113">
        <v>46</v>
      </c>
      <c r="E38" s="113" t="s">
        <v>49</v>
      </c>
      <c r="F38" s="112">
        <v>5</v>
      </c>
    </row>
    <row r="39" spans="2:6" x14ac:dyDescent="0.2">
      <c r="B39" s="51" t="s">
        <v>9</v>
      </c>
      <c r="C39" s="113">
        <v>493</v>
      </c>
      <c r="D39" s="113" t="s">
        <v>50</v>
      </c>
      <c r="E39" s="113">
        <v>343</v>
      </c>
      <c r="F39" s="112">
        <v>603</v>
      </c>
    </row>
    <row r="40" spans="2:6" x14ac:dyDescent="0.2">
      <c r="B40" s="51" t="s">
        <v>10</v>
      </c>
      <c r="C40" s="113">
        <v>815</v>
      </c>
      <c r="D40" s="113" t="s">
        <v>51</v>
      </c>
      <c r="E40" s="113">
        <v>690</v>
      </c>
      <c r="F40" s="112">
        <v>981</v>
      </c>
    </row>
    <row r="41" spans="2:6" x14ac:dyDescent="0.2">
      <c r="B41" s="51" t="s">
        <v>11</v>
      </c>
      <c r="C41" s="113">
        <v>77.599999999999994</v>
      </c>
      <c r="D41" s="113">
        <v>421</v>
      </c>
      <c r="E41" s="113">
        <v>74.5</v>
      </c>
      <c r="F41" s="112">
        <v>89.5</v>
      </c>
    </row>
    <row r="42" spans="2:6" x14ac:dyDescent="0.2">
      <c r="B42" s="51" t="s">
        <v>12</v>
      </c>
      <c r="C42" s="113">
        <v>275</v>
      </c>
      <c r="D42" s="113">
        <v>1190</v>
      </c>
      <c r="E42" s="113">
        <v>282</v>
      </c>
      <c r="F42" s="112">
        <v>275</v>
      </c>
    </row>
    <row r="43" spans="2:6" x14ac:dyDescent="0.2">
      <c r="B43" s="51" t="s">
        <v>13</v>
      </c>
      <c r="C43" s="113">
        <v>50.1</v>
      </c>
      <c r="D43" s="113">
        <v>132</v>
      </c>
      <c r="E43" s="113">
        <v>62.6</v>
      </c>
      <c r="F43" s="112">
        <v>32</v>
      </c>
    </row>
    <row r="44" spans="2:6" x14ac:dyDescent="0.2">
      <c r="B44" s="51" t="s">
        <v>14</v>
      </c>
      <c r="C44" s="113">
        <v>14.8</v>
      </c>
      <c r="D44" s="113">
        <v>27.1</v>
      </c>
      <c r="E44" s="113">
        <v>17.100000000000001</v>
      </c>
      <c r="F44" s="112">
        <v>7.01</v>
      </c>
    </row>
    <row r="45" spans="2:6" x14ac:dyDescent="0.2">
      <c r="B45" s="51" t="s">
        <v>15</v>
      </c>
      <c r="C45" s="113">
        <v>48.4</v>
      </c>
      <c r="D45" s="113">
        <v>78.599999999999994</v>
      </c>
      <c r="E45" s="113">
        <v>62.5</v>
      </c>
      <c r="F45" s="112">
        <v>18.5</v>
      </c>
    </row>
    <row r="46" spans="2:6" x14ac:dyDescent="0.2">
      <c r="B46" s="51" t="s">
        <v>16</v>
      </c>
      <c r="C46" s="113">
        <v>7.4</v>
      </c>
      <c r="D46" s="113">
        <v>10.6</v>
      </c>
      <c r="E46" s="113">
        <v>9.6</v>
      </c>
      <c r="F46" s="112">
        <v>2.2999999999999998</v>
      </c>
    </row>
    <row r="47" spans="2:6" x14ac:dyDescent="0.2">
      <c r="B47" s="51" t="s">
        <v>17</v>
      </c>
      <c r="C47" s="113">
        <v>43.9</v>
      </c>
      <c r="D47" s="113">
        <v>57.6</v>
      </c>
      <c r="E47" s="113">
        <v>59</v>
      </c>
      <c r="F47" s="112">
        <v>12.5</v>
      </c>
    </row>
    <row r="48" spans="2:6" x14ac:dyDescent="0.2">
      <c r="B48" s="51" t="s">
        <v>18</v>
      </c>
      <c r="C48" s="113">
        <v>9.4</v>
      </c>
      <c r="D48" s="113">
        <v>11.3</v>
      </c>
      <c r="E48" s="113">
        <v>12.1</v>
      </c>
      <c r="F48" s="112">
        <v>2.2000000000000002</v>
      </c>
    </row>
    <row r="49" spans="2:16" x14ac:dyDescent="0.2">
      <c r="B49" s="51" t="s">
        <v>19</v>
      </c>
      <c r="C49" s="113">
        <v>29.9</v>
      </c>
      <c r="D49" s="113">
        <v>36.1</v>
      </c>
      <c r="E49" s="113">
        <v>37.9</v>
      </c>
      <c r="F49" s="112">
        <v>6.5</v>
      </c>
    </row>
    <row r="50" spans="2:16" x14ac:dyDescent="0.2">
      <c r="B50" s="51" t="s">
        <v>20</v>
      </c>
      <c r="C50" s="113">
        <v>4.9400000000000004</v>
      </c>
      <c r="D50" s="113">
        <v>5.6</v>
      </c>
      <c r="E50" s="113">
        <v>6.21</v>
      </c>
      <c r="F50" s="112">
        <v>0.84</v>
      </c>
    </row>
    <row r="51" spans="2:16" x14ac:dyDescent="0.2">
      <c r="B51" s="51" t="s">
        <v>21</v>
      </c>
      <c r="C51" s="113">
        <v>36</v>
      </c>
      <c r="D51" s="113">
        <v>38.4</v>
      </c>
      <c r="E51" s="113">
        <v>43</v>
      </c>
      <c r="F51" s="112">
        <v>5.0999999999999996</v>
      </c>
    </row>
    <row r="52" spans="2:16" x14ac:dyDescent="0.2">
      <c r="B52" s="51" t="s">
        <v>22</v>
      </c>
      <c r="C52" s="113">
        <v>5.63</v>
      </c>
      <c r="D52" s="113">
        <v>6.15</v>
      </c>
      <c r="E52" s="113">
        <v>6.71</v>
      </c>
      <c r="F52" s="112">
        <v>0.72</v>
      </c>
    </row>
    <row r="53" spans="2:16" x14ac:dyDescent="0.2">
      <c r="B53" s="51" t="s">
        <v>8</v>
      </c>
      <c r="C53" s="113">
        <v>395</v>
      </c>
      <c r="D53" s="113">
        <v>351</v>
      </c>
      <c r="E53" s="113">
        <v>381</v>
      </c>
      <c r="F53" s="112">
        <v>59</v>
      </c>
    </row>
    <row r="54" spans="2:16" x14ac:dyDescent="0.2">
      <c r="B54" s="51" t="s">
        <v>62</v>
      </c>
      <c r="C54" s="113">
        <v>654</v>
      </c>
      <c r="D54" s="113">
        <v>94</v>
      </c>
      <c r="E54" s="113">
        <v>92</v>
      </c>
      <c r="F54" s="112">
        <v>143</v>
      </c>
    </row>
    <row r="55" spans="2:16" x14ac:dyDescent="0.2">
      <c r="B55" s="51" t="s">
        <v>63</v>
      </c>
      <c r="C55" s="113">
        <v>4.0999999999999996</v>
      </c>
      <c r="D55" s="113" t="s">
        <v>52</v>
      </c>
      <c r="E55" s="113" t="s">
        <v>52</v>
      </c>
      <c r="F55" s="112" t="s">
        <v>52</v>
      </c>
    </row>
    <row r="56" spans="2:16" x14ac:dyDescent="0.2">
      <c r="B56" s="51" t="s">
        <v>31</v>
      </c>
      <c r="C56" s="113">
        <v>7.7</v>
      </c>
      <c r="D56" s="113">
        <v>69.099999999999994</v>
      </c>
      <c r="E56" s="113">
        <v>5.2</v>
      </c>
      <c r="F56" s="112">
        <v>16.100000000000001</v>
      </c>
    </row>
    <row r="57" spans="2:16" x14ac:dyDescent="0.2">
      <c r="B57" s="51" t="s">
        <v>23</v>
      </c>
      <c r="C57" s="113">
        <v>31.6</v>
      </c>
      <c r="D57" s="113">
        <v>40.6</v>
      </c>
      <c r="E57" s="113">
        <v>18.5</v>
      </c>
      <c r="F57" s="112">
        <v>6.6</v>
      </c>
    </row>
    <row r="58" spans="2:16" x14ac:dyDescent="0.2">
      <c r="B58" s="2" t="s">
        <v>39</v>
      </c>
      <c r="C58" s="14">
        <f>SUM(C39:C43)</f>
        <v>1710.6999999999998</v>
      </c>
      <c r="D58" s="14">
        <f t="shared" ref="D58:F58" si="0">SUM(D39:D43)</f>
        <v>1743</v>
      </c>
      <c r="E58" s="14">
        <f t="shared" si="0"/>
        <v>1452.1</v>
      </c>
      <c r="F58" s="108">
        <f t="shared" si="0"/>
        <v>1980.5</v>
      </c>
    </row>
    <row r="59" spans="2:16" x14ac:dyDescent="0.2">
      <c r="B59" s="2" t="s">
        <v>40</v>
      </c>
      <c r="C59" s="14">
        <f>SUM(C44:C53)</f>
        <v>595.37</v>
      </c>
      <c r="D59" s="14">
        <f t="shared" ref="D59:F59" si="1">SUM(D44:D53)</f>
        <v>622.44999999999993</v>
      </c>
      <c r="E59" s="14">
        <f t="shared" si="1"/>
        <v>635.12</v>
      </c>
      <c r="F59" s="108">
        <f t="shared" si="1"/>
        <v>114.67000000000002</v>
      </c>
    </row>
    <row r="60" spans="2:16" x14ac:dyDescent="0.2">
      <c r="B60" s="16" t="s">
        <v>243</v>
      </c>
      <c r="C60" s="17">
        <f>C58/C59</f>
        <v>2.8733392680182068</v>
      </c>
      <c r="D60" s="17">
        <f t="shared" ref="D60:F60" si="2">D58/D59</f>
        <v>2.8002249176640697</v>
      </c>
      <c r="E60" s="17">
        <f t="shared" si="2"/>
        <v>2.286339589368938</v>
      </c>
      <c r="F60" s="102">
        <f t="shared" si="2"/>
        <v>17.271300252899621</v>
      </c>
      <c r="G60" s="6"/>
      <c r="H60" s="6"/>
      <c r="I60" s="6"/>
      <c r="J60" s="6"/>
      <c r="K60" s="6"/>
      <c r="L60" s="6"/>
      <c r="M60" s="6"/>
      <c r="N60" s="6"/>
      <c r="O60" s="6"/>
      <c r="P60" s="6"/>
    </row>
    <row r="61" spans="2:16" ht="12.95" customHeight="1" x14ac:dyDescent="0.2">
      <c r="B61" s="103"/>
      <c r="C61" s="103"/>
      <c r="D61" s="103"/>
      <c r="E61" s="103"/>
      <c r="F61" s="103"/>
      <c r="G61" s="18"/>
      <c r="H61" s="18"/>
      <c r="I61" s="18"/>
      <c r="J61" s="18"/>
      <c r="K61" s="18"/>
      <c r="L61" s="18"/>
      <c r="M61" s="18"/>
      <c r="N61" s="18"/>
      <c r="O61" s="18"/>
      <c r="P61" s="18"/>
    </row>
    <row r="62" spans="2:16" x14ac:dyDescent="0.2">
      <c r="B62" s="18"/>
      <c r="C62" s="18"/>
      <c r="D62" s="18"/>
      <c r="E62" s="18"/>
      <c r="F62" s="18"/>
      <c r="G62" s="18"/>
      <c r="H62" s="18"/>
      <c r="I62" s="18"/>
      <c r="J62" s="18"/>
      <c r="K62" s="18"/>
      <c r="L62" s="18"/>
      <c r="M62" s="18"/>
      <c r="N62" s="18"/>
      <c r="O62" s="18"/>
      <c r="P62" s="18"/>
    </row>
    <row r="63" spans="2:16" x14ac:dyDescent="0.2">
      <c r="B63" s="18"/>
      <c r="C63" s="18"/>
      <c r="D63" s="18"/>
      <c r="E63" s="18"/>
      <c r="F63" s="18"/>
      <c r="G63" s="18"/>
      <c r="H63" s="18"/>
      <c r="I63" s="18"/>
      <c r="J63" s="18"/>
      <c r="K63" s="18"/>
      <c r="L63" s="18"/>
      <c r="M63" s="18"/>
      <c r="N63" s="18"/>
      <c r="O63" s="18"/>
      <c r="P63" s="18"/>
    </row>
    <row r="64" spans="2:16" x14ac:dyDescent="0.2">
      <c r="B64" s="18"/>
      <c r="C64" s="18"/>
      <c r="D64" s="18"/>
      <c r="E64" s="18"/>
      <c r="F64" s="18"/>
      <c r="G64" s="18"/>
      <c r="H64" s="18"/>
      <c r="I64" s="18"/>
      <c r="J64" s="18"/>
      <c r="K64" s="18"/>
      <c r="L64" s="18"/>
      <c r="M64" s="18"/>
      <c r="N64" s="18"/>
      <c r="O64" s="18"/>
      <c r="P64" s="18"/>
    </row>
    <row r="68" spans="2:2" x14ac:dyDescent="0.2">
      <c r="B68" s="19"/>
    </row>
    <row r="69" spans="2:2" x14ac:dyDescent="0.2">
      <c r="B69" s="19"/>
    </row>
    <row r="70" spans="2:2" x14ac:dyDescent="0.2">
      <c r="B70" s="19"/>
    </row>
  </sheetData>
  <mergeCells count="3">
    <mergeCell ref="C10:F10"/>
    <mergeCell ref="C24:F24"/>
    <mergeCell ref="B4:F8"/>
  </mergeCells>
  <pageMargins left="0.7" right="0.7" top="0.75" bottom="0.75" header="0.3" footer="0.3"/>
  <pageSetup paperSize="9" scale="85" orientation="portrait" r:id="rId1"/>
  <colBreaks count="1" manualBreakCount="1">
    <brk id="7" max="1048575" man="1"/>
  </col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24"/>
  <sheetViews>
    <sheetView topLeftCell="C1" zoomScale="90" zoomScaleNormal="90" zoomScaleSheetLayoutView="40" workbookViewId="0">
      <selection activeCell="K12" sqref="K11:K12"/>
    </sheetView>
  </sheetViews>
  <sheetFormatPr defaultColWidth="11.42578125" defaultRowHeight="12.75" x14ac:dyDescent="0.2"/>
  <cols>
    <col min="1" max="1" width="9.5703125" style="5" customWidth="1"/>
    <col min="2" max="2" width="25.42578125" style="22" customWidth="1"/>
    <col min="3" max="3" width="20.28515625" style="22" customWidth="1"/>
    <col min="4" max="4" width="17.140625" style="25" customWidth="1"/>
    <col min="5" max="5" width="19" style="20" customWidth="1"/>
    <col min="6" max="6" width="26.140625" style="20" customWidth="1"/>
    <col min="7" max="7" width="48.7109375" style="20" customWidth="1"/>
    <col min="8" max="9" width="10.85546875" style="22"/>
    <col min="10" max="10" width="28" style="22" customWidth="1"/>
    <col min="11" max="11" width="26.42578125" style="22" customWidth="1"/>
    <col min="12" max="12" width="13.28515625" style="22" customWidth="1"/>
    <col min="13" max="14" width="11.42578125" style="5"/>
    <col min="15" max="15" width="45.28515625" style="5" customWidth="1"/>
    <col min="16" max="16384" width="11.42578125" style="5"/>
  </cols>
  <sheetData>
    <row r="1" spans="1:19" ht="39" customHeight="1" x14ac:dyDescent="0.2">
      <c r="A1" s="127" t="s">
        <v>376</v>
      </c>
      <c r="B1" s="127"/>
      <c r="C1" s="127"/>
      <c r="D1" s="127"/>
      <c r="F1" s="21" t="s">
        <v>356</v>
      </c>
      <c r="G1" s="21" t="s">
        <v>357</v>
      </c>
      <c r="I1" s="23" t="s">
        <v>392</v>
      </c>
      <c r="J1" s="24"/>
      <c r="K1" s="24"/>
      <c r="L1" s="24"/>
      <c r="M1" s="123" t="s">
        <v>375</v>
      </c>
      <c r="N1" s="123"/>
      <c r="O1" s="123"/>
      <c r="P1" s="107"/>
      <c r="R1" s="106"/>
      <c r="S1" s="106"/>
    </row>
    <row r="2" spans="1:19" s="26" customFormat="1" ht="12" customHeight="1" x14ac:dyDescent="0.2">
      <c r="A2" s="104"/>
      <c r="B2" s="104"/>
      <c r="C2" s="104"/>
      <c r="D2" s="104"/>
      <c r="E2" s="20"/>
      <c r="F2" s="21"/>
      <c r="G2" s="21"/>
      <c r="H2" s="20"/>
      <c r="I2" s="23"/>
      <c r="J2" s="24"/>
      <c r="K2" s="24"/>
      <c r="L2" s="24"/>
      <c r="P2" s="105"/>
    </row>
    <row r="3" spans="1:19" s="26" customFormat="1" ht="11.25" customHeight="1" x14ac:dyDescent="0.2">
      <c r="A3" s="104"/>
      <c r="B3" s="104"/>
      <c r="C3" s="104"/>
      <c r="D3" s="104"/>
      <c r="E3" s="20"/>
      <c r="F3" s="21"/>
      <c r="G3" s="21"/>
      <c r="H3" s="20"/>
      <c r="I3" s="23"/>
      <c r="J3" s="24"/>
      <c r="K3" s="24"/>
      <c r="L3" s="24"/>
      <c r="P3" s="105"/>
    </row>
    <row r="4" spans="1:19" x14ac:dyDescent="0.2">
      <c r="F4" s="124" t="s">
        <v>67</v>
      </c>
      <c r="G4" s="125"/>
      <c r="H4" s="125"/>
      <c r="I4" s="125"/>
      <c r="J4" s="126"/>
      <c r="K4" s="124" t="s">
        <v>108</v>
      </c>
      <c r="L4" s="126"/>
      <c r="M4" s="26"/>
      <c r="N4" s="26"/>
      <c r="O4" s="26"/>
    </row>
    <row r="5" spans="1:19" x14ac:dyDescent="0.2">
      <c r="B5" s="27" t="s">
        <v>69</v>
      </c>
      <c r="C5" s="27" t="s">
        <v>71</v>
      </c>
      <c r="D5" s="28" t="s">
        <v>64</v>
      </c>
      <c r="E5" s="29" t="s">
        <v>68</v>
      </c>
      <c r="F5" s="30" t="s">
        <v>393</v>
      </c>
      <c r="G5" s="31" t="s">
        <v>150</v>
      </c>
      <c r="H5" s="32" t="s">
        <v>65</v>
      </c>
      <c r="I5" s="32" t="s">
        <v>66</v>
      </c>
      <c r="J5" s="33" t="s">
        <v>314</v>
      </c>
      <c r="K5" s="34" t="s">
        <v>388</v>
      </c>
      <c r="L5" s="33" t="s">
        <v>355</v>
      </c>
    </row>
    <row r="6" spans="1:19" x14ac:dyDescent="0.2">
      <c r="B6" s="22" t="s">
        <v>70</v>
      </c>
      <c r="C6" s="22" t="s">
        <v>72</v>
      </c>
      <c r="D6" s="25" t="s">
        <v>75</v>
      </c>
      <c r="E6" s="20" t="s">
        <v>151</v>
      </c>
      <c r="F6" s="35" t="s">
        <v>73</v>
      </c>
      <c r="G6" s="8" t="s">
        <v>124</v>
      </c>
      <c r="H6" s="36">
        <v>97.3</v>
      </c>
      <c r="I6" s="36">
        <v>2.7</v>
      </c>
      <c r="J6" s="37" t="s">
        <v>43</v>
      </c>
      <c r="K6" s="35">
        <v>29.8</v>
      </c>
      <c r="L6" s="37" t="s">
        <v>43</v>
      </c>
    </row>
    <row r="7" spans="1:19" x14ac:dyDescent="0.2">
      <c r="B7" s="22" t="s">
        <v>70</v>
      </c>
      <c r="C7" s="22" t="s">
        <v>72</v>
      </c>
      <c r="D7" s="25" t="s">
        <v>76</v>
      </c>
      <c r="E7" s="20" t="s">
        <v>328</v>
      </c>
      <c r="F7" s="35" t="s">
        <v>73</v>
      </c>
      <c r="G7" s="8" t="s">
        <v>43</v>
      </c>
      <c r="H7" s="36">
        <v>99.3</v>
      </c>
      <c r="I7" s="36">
        <v>0.7</v>
      </c>
      <c r="J7" s="37" t="s">
        <v>43</v>
      </c>
      <c r="K7" s="38">
        <v>17.899999999999999</v>
      </c>
      <c r="L7" s="37" t="s">
        <v>43</v>
      </c>
    </row>
    <row r="8" spans="1:19" x14ac:dyDescent="0.2">
      <c r="B8" s="22" t="s">
        <v>70</v>
      </c>
      <c r="C8" s="22" t="s">
        <v>72</v>
      </c>
      <c r="D8" s="25" t="s">
        <v>235</v>
      </c>
      <c r="E8" s="20" t="s">
        <v>152</v>
      </c>
      <c r="F8" s="35" t="s">
        <v>73</v>
      </c>
      <c r="G8" s="8" t="s">
        <v>43</v>
      </c>
      <c r="H8" s="36" t="s">
        <v>43</v>
      </c>
      <c r="I8" s="36" t="s">
        <v>43</v>
      </c>
      <c r="J8" s="37" t="s">
        <v>43</v>
      </c>
      <c r="K8" s="38">
        <v>29.8</v>
      </c>
      <c r="L8" s="37" t="s">
        <v>43</v>
      </c>
    </row>
    <row r="9" spans="1:19" x14ac:dyDescent="0.2">
      <c r="B9" s="22" t="s">
        <v>70</v>
      </c>
      <c r="C9" s="22" t="s">
        <v>72</v>
      </c>
      <c r="D9" s="25" t="s">
        <v>236</v>
      </c>
      <c r="E9" s="20" t="s">
        <v>133</v>
      </c>
      <c r="F9" s="35" t="s">
        <v>43</v>
      </c>
      <c r="G9" s="8" t="s">
        <v>100</v>
      </c>
      <c r="H9" s="36" t="s">
        <v>43</v>
      </c>
      <c r="I9" s="36" t="s">
        <v>43</v>
      </c>
      <c r="J9" s="37" t="s">
        <v>43</v>
      </c>
      <c r="K9" s="38" t="s">
        <v>43</v>
      </c>
      <c r="L9" s="37" t="s">
        <v>43</v>
      </c>
    </row>
    <row r="10" spans="1:19" x14ac:dyDescent="0.2">
      <c r="B10" s="22" t="s">
        <v>70</v>
      </c>
      <c r="C10" s="22" t="s">
        <v>72</v>
      </c>
      <c r="D10" s="25" t="s">
        <v>130</v>
      </c>
      <c r="E10" s="20" t="s">
        <v>89</v>
      </c>
      <c r="F10" s="35" t="s">
        <v>43</v>
      </c>
      <c r="G10" s="8" t="s">
        <v>131</v>
      </c>
      <c r="H10" s="36" t="s">
        <v>43</v>
      </c>
      <c r="I10" s="36" t="s">
        <v>43</v>
      </c>
      <c r="J10" s="37" t="s">
        <v>43</v>
      </c>
      <c r="K10" s="38" t="s">
        <v>43</v>
      </c>
      <c r="L10" s="37" t="s">
        <v>43</v>
      </c>
    </row>
    <row r="11" spans="1:19" x14ac:dyDescent="0.2">
      <c r="B11" s="22" t="s">
        <v>70</v>
      </c>
      <c r="C11" s="22" t="s">
        <v>72</v>
      </c>
      <c r="D11" s="25" t="s">
        <v>80</v>
      </c>
      <c r="E11" s="20" t="s">
        <v>151</v>
      </c>
      <c r="F11" s="35" t="s">
        <v>73</v>
      </c>
      <c r="G11" s="8" t="s">
        <v>358</v>
      </c>
      <c r="H11" s="36" t="s">
        <v>43</v>
      </c>
      <c r="I11" s="36" t="s">
        <v>43</v>
      </c>
      <c r="J11" s="37" t="s">
        <v>43</v>
      </c>
      <c r="K11" s="114">
        <v>28</v>
      </c>
      <c r="L11" s="37" t="s">
        <v>43</v>
      </c>
    </row>
    <row r="12" spans="1:19" x14ac:dyDescent="0.2">
      <c r="B12" s="22" t="s">
        <v>70</v>
      </c>
      <c r="C12" s="22" t="s">
        <v>72</v>
      </c>
      <c r="D12" s="25" t="s">
        <v>81</v>
      </c>
      <c r="E12" s="20" t="s">
        <v>328</v>
      </c>
      <c r="F12" s="35" t="s">
        <v>73</v>
      </c>
      <c r="G12" s="8" t="s">
        <v>43</v>
      </c>
      <c r="H12" s="36">
        <v>97.7</v>
      </c>
      <c r="I12" s="36">
        <v>2.2999999999999998</v>
      </c>
      <c r="J12" s="37" t="s">
        <v>43</v>
      </c>
      <c r="K12" s="114">
        <v>12</v>
      </c>
      <c r="L12" s="37" t="s">
        <v>43</v>
      </c>
    </row>
    <row r="13" spans="1:19" x14ac:dyDescent="0.2">
      <c r="B13" s="22" t="s">
        <v>70</v>
      </c>
      <c r="C13" s="22" t="s">
        <v>72</v>
      </c>
      <c r="D13" s="25" t="s">
        <v>132</v>
      </c>
      <c r="E13" s="20" t="s">
        <v>133</v>
      </c>
      <c r="F13" s="35" t="s">
        <v>43</v>
      </c>
      <c r="G13" s="8" t="s">
        <v>74</v>
      </c>
      <c r="H13" s="36" t="s">
        <v>43</v>
      </c>
      <c r="I13" s="36" t="s">
        <v>43</v>
      </c>
      <c r="J13" s="37" t="s">
        <v>43</v>
      </c>
      <c r="K13" s="38" t="s">
        <v>43</v>
      </c>
      <c r="L13" s="37" t="s">
        <v>43</v>
      </c>
    </row>
    <row r="14" spans="1:19" x14ac:dyDescent="0.2">
      <c r="B14" s="22" t="s">
        <v>70</v>
      </c>
      <c r="C14" s="22" t="s">
        <v>72</v>
      </c>
      <c r="D14" s="39" t="s">
        <v>82</v>
      </c>
      <c r="E14" s="20" t="s">
        <v>327</v>
      </c>
      <c r="F14" s="35" t="s">
        <v>73</v>
      </c>
      <c r="G14" s="8" t="s">
        <v>100</v>
      </c>
      <c r="H14" s="36">
        <v>95.4</v>
      </c>
      <c r="I14" s="36">
        <v>4.5999999999999996</v>
      </c>
      <c r="J14" s="37" t="s">
        <v>43</v>
      </c>
      <c r="K14" s="38" t="s">
        <v>43</v>
      </c>
      <c r="L14" s="37" t="s">
        <v>43</v>
      </c>
    </row>
    <row r="15" spans="1:19" x14ac:dyDescent="0.2">
      <c r="B15" s="22" t="s">
        <v>70</v>
      </c>
      <c r="C15" s="22" t="s">
        <v>72</v>
      </c>
      <c r="D15" s="39" t="s">
        <v>83</v>
      </c>
      <c r="E15" s="20" t="s">
        <v>152</v>
      </c>
      <c r="F15" s="35" t="s">
        <v>73</v>
      </c>
      <c r="G15" s="8" t="s">
        <v>43</v>
      </c>
      <c r="H15" s="36">
        <v>100</v>
      </c>
      <c r="I15" s="36" t="s">
        <v>43</v>
      </c>
      <c r="J15" s="37" t="s">
        <v>43</v>
      </c>
      <c r="K15" s="114">
        <v>15</v>
      </c>
      <c r="L15" s="37" t="s">
        <v>43</v>
      </c>
    </row>
    <row r="16" spans="1:19" x14ac:dyDescent="0.2">
      <c r="B16" s="22" t="s">
        <v>70</v>
      </c>
      <c r="C16" s="22" t="s">
        <v>72</v>
      </c>
      <c r="D16" s="39" t="s">
        <v>85</v>
      </c>
      <c r="E16" s="20" t="s">
        <v>152</v>
      </c>
      <c r="F16" s="35" t="s">
        <v>73</v>
      </c>
      <c r="G16" s="8" t="s">
        <v>43</v>
      </c>
      <c r="H16" s="36">
        <v>91.2</v>
      </c>
      <c r="I16" s="36">
        <v>8.8000000000000007</v>
      </c>
      <c r="J16" s="37" t="s">
        <v>43</v>
      </c>
      <c r="K16" s="38" t="s">
        <v>43</v>
      </c>
      <c r="L16" s="37" t="s">
        <v>43</v>
      </c>
    </row>
    <row r="17" spans="2:12" x14ac:dyDescent="0.2">
      <c r="B17" s="22" t="s">
        <v>70</v>
      </c>
      <c r="C17" s="22" t="s">
        <v>72</v>
      </c>
      <c r="D17" s="39" t="s">
        <v>84</v>
      </c>
      <c r="E17" s="20" t="s">
        <v>152</v>
      </c>
      <c r="F17" s="35" t="s">
        <v>73</v>
      </c>
      <c r="G17" s="8" t="s">
        <v>43</v>
      </c>
      <c r="H17" s="36" t="s">
        <v>43</v>
      </c>
      <c r="I17" s="36" t="s">
        <v>43</v>
      </c>
      <c r="J17" s="37" t="s">
        <v>43</v>
      </c>
      <c r="K17" s="38" t="s">
        <v>43</v>
      </c>
      <c r="L17" s="37" t="s">
        <v>43</v>
      </c>
    </row>
    <row r="18" spans="2:12" x14ac:dyDescent="0.2">
      <c r="B18" s="22" t="s">
        <v>70</v>
      </c>
      <c r="C18" s="22" t="s">
        <v>72</v>
      </c>
      <c r="D18" s="25" t="s">
        <v>134</v>
      </c>
      <c r="E18" s="20" t="s">
        <v>133</v>
      </c>
      <c r="F18" s="35" t="s">
        <v>43</v>
      </c>
      <c r="G18" s="8" t="s">
        <v>100</v>
      </c>
      <c r="H18" s="36" t="s">
        <v>43</v>
      </c>
      <c r="I18" s="36" t="s">
        <v>43</v>
      </c>
      <c r="J18" s="37" t="s">
        <v>43</v>
      </c>
      <c r="K18" s="38" t="s">
        <v>43</v>
      </c>
      <c r="L18" s="37" t="s">
        <v>43</v>
      </c>
    </row>
    <row r="19" spans="2:12" x14ac:dyDescent="0.2">
      <c r="B19" s="22" t="s">
        <v>70</v>
      </c>
      <c r="C19" s="22" t="s">
        <v>72</v>
      </c>
      <c r="D19" s="39" t="s">
        <v>87</v>
      </c>
      <c r="E19" s="20" t="s">
        <v>86</v>
      </c>
      <c r="F19" s="35" t="s">
        <v>354</v>
      </c>
      <c r="G19" s="8" t="s">
        <v>367</v>
      </c>
      <c r="H19" s="36" t="s">
        <v>43</v>
      </c>
      <c r="I19" s="36" t="s">
        <v>43</v>
      </c>
      <c r="J19" s="37" t="s">
        <v>43</v>
      </c>
      <c r="K19" s="38" t="s">
        <v>43</v>
      </c>
      <c r="L19" s="37" t="s">
        <v>43</v>
      </c>
    </row>
    <row r="20" spans="2:12" x14ac:dyDescent="0.2">
      <c r="B20" s="22" t="s">
        <v>70</v>
      </c>
      <c r="C20" s="22" t="s">
        <v>72</v>
      </c>
      <c r="D20" s="39" t="s">
        <v>135</v>
      </c>
      <c r="E20" s="20" t="s">
        <v>136</v>
      </c>
      <c r="F20" s="35" t="s">
        <v>43</v>
      </c>
      <c r="G20" s="8" t="s">
        <v>74</v>
      </c>
      <c r="H20" s="36" t="s">
        <v>43</v>
      </c>
      <c r="I20" s="36" t="s">
        <v>43</v>
      </c>
      <c r="J20" s="37" t="s">
        <v>43</v>
      </c>
      <c r="K20" s="38" t="s">
        <v>43</v>
      </c>
      <c r="L20" s="37" t="s">
        <v>43</v>
      </c>
    </row>
    <row r="21" spans="2:12" x14ac:dyDescent="0.2">
      <c r="B21" s="22" t="s">
        <v>70</v>
      </c>
      <c r="C21" s="22" t="s">
        <v>72</v>
      </c>
      <c r="D21" s="39" t="s">
        <v>88</v>
      </c>
      <c r="E21" s="20" t="s">
        <v>151</v>
      </c>
      <c r="F21" s="35" t="s">
        <v>73</v>
      </c>
      <c r="G21" s="8" t="s">
        <v>74</v>
      </c>
      <c r="H21" s="36" t="s">
        <v>43</v>
      </c>
      <c r="I21" s="36" t="s">
        <v>43</v>
      </c>
      <c r="J21" s="37" t="s">
        <v>43</v>
      </c>
      <c r="K21" s="38" t="s">
        <v>43</v>
      </c>
      <c r="L21" s="37" t="s">
        <v>43</v>
      </c>
    </row>
    <row r="22" spans="2:12" x14ac:dyDescent="0.2">
      <c r="B22" s="22" t="s">
        <v>70</v>
      </c>
      <c r="C22" s="22" t="s">
        <v>72</v>
      </c>
      <c r="D22" s="39" t="s">
        <v>98</v>
      </c>
      <c r="E22" s="20" t="s">
        <v>328</v>
      </c>
      <c r="F22" s="35" t="s">
        <v>354</v>
      </c>
      <c r="G22" s="8" t="s">
        <v>43</v>
      </c>
      <c r="H22" s="36">
        <v>94.1</v>
      </c>
      <c r="I22" s="36">
        <v>5.9</v>
      </c>
      <c r="J22" s="37" t="s">
        <v>43</v>
      </c>
      <c r="K22" s="38" t="s">
        <v>43</v>
      </c>
      <c r="L22" s="37" t="s">
        <v>43</v>
      </c>
    </row>
    <row r="23" spans="2:12" x14ac:dyDescent="0.2">
      <c r="B23" s="22" t="s">
        <v>70</v>
      </c>
      <c r="C23" s="22" t="s">
        <v>72</v>
      </c>
      <c r="D23" s="39" t="s">
        <v>97</v>
      </c>
      <c r="E23" s="20" t="s">
        <v>327</v>
      </c>
      <c r="F23" s="35" t="s">
        <v>43</v>
      </c>
      <c r="G23" s="8" t="s">
        <v>100</v>
      </c>
      <c r="H23" s="36">
        <v>94.9</v>
      </c>
      <c r="I23" s="36">
        <v>5.0999999999999996</v>
      </c>
      <c r="J23" s="37" t="s">
        <v>43</v>
      </c>
      <c r="K23" s="38" t="s">
        <v>43</v>
      </c>
      <c r="L23" s="37" t="s">
        <v>43</v>
      </c>
    </row>
    <row r="24" spans="2:12" x14ac:dyDescent="0.2">
      <c r="B24" s="22" t="s">
        <v>70</v>
      </c>
      <c r="C24" s="22" t="s">
        <v>72</v>
      </c>
      <c r="D24" s="39" t="s">
        <v>96</v>
      </c>
      <c r="E24" s="20" t="s">
        <v>327</v>
      </c>
      <c r="F24" s="35" t="s">
        <v>73</v>
      </c>
      <c r="G24" s="8" t="s">
        <v>43</v>
      </c>
      <c r="H24" s="36" t="s">
        <v>43</v>
      </c>
      <c r="I24" s="36" t="s">
        <v>43</v>
      </c>
      <c r="J24" s="37" t="s">
        <v>43</v>
      </c>
      <c r="K24" s="38" t="s">
        <v>43</v>
      </c>
      <c r="L24" s="37" t="s">
        <v>43</v>
      </c>
    </row>
    <row r="25" spans="2:12" x14ac:dyDescent="0.2">
      <c r="B25" s="22" t="s">
        <v>70</v>
      </c>
      <c r="C25" s="22" t="s">
        <v>72</v>
      </c>
      <c r="D25" s="39" t="s">
        <v>95</v>
      </c>
      <c r="E25" s="20" t="s">
        <v>89</v>
      </c>
      <c r="F25" s="35" t="s">
        <v>73</v>
      </c>
      <c r="G25" s="8" t="s">
        <v>358</v>
      </c>
      <c r="H25" s="36" t="s">
        <v>43</v>
      </c>
      <c r="I25" s="36" t="s">
        <v>43</v>
      </c>
      <c r="J25" s="37" t="s">
        <v>43</v>
      </c>
      <c r="K25" s="38" t="s">
        <v>43</v>
      </c>
      <c r="L25" s="37" t="s">
        <v>43</v>
      </c>
    </row>
    <row r="26" spans="2:12" x14ac:dyDescent="0.2">
      <c r="B26" s="22" t="s">
        <v>70</v>
      </c>
      <c r="C26" s="22" t="s">
        <v>72</v>
      </c>
      <c r="D26" s="39" t="s">
        <v>94</v>
      </c>
      <c r="E26" s="20" t="s">
        <v>328</v>
      </c>
      <c r="F26" s="35" t="s">
        <v>73</v>
      </c>
      <c r="G26" s="8" t="s">
        <v>43</v>
      </c>
      <c r="H26" s="36" t="s">
        <v>43</v>
      </c>
      <c r="I26" s="36" t="s">
        <v>43</v>
      </c>
      <c r="J26" s="37" t="s">
        <v>43</v>
      </c>
      <c r="K26" s="38" t="s">
        <v>43</v>
      </c>
      <c r="L26" s="37" t="s">
        <v>43</v>
      </c>
    </row>
    <row r="27" spans="2:12" x14ac:dyDescent="0.2">
      <c r="B27" s="22" t="s">
        <v>70</v>
      </c>
      <c r="C27" s="22" t="s">
        <v>72</v>
      </c>
      <c r="D27" s="39" t="s">
        <v>93</v>
      </c>
      <c r="E27" s="20" t="s">
        <v>151</v>
      </c>
      <c r="F27" s="35" t="s">
        <v>73</v>
      </c>
      <c r="G27" s="8" t="s">
        <v>101</v>
      </c>
      <c r="H27" s="36" t="s">
        <v>43</v>
      </c>
      <c r="I27" s="36" t="s">
        <v>43</v>
      </c>
      <c r="J27" s="37" t="s">
        <v>43</v>
      </c>
      <c r="K27" s="114">
        <v>26</v>
      </c>
      <c r="L27" s="37" t="s">
        <v>43</v>
      </c>
    </row>
    <row r="28" spans="2:12" x14ac:dyDescent="0.2">
      <c r="B28" s="22" t="s">
        <v>70</v>
      </c>
      <c r="C28" s="22" t="s">
        <v>72</v>
      </c>
      <c r="D28" s="39" t="s">
        <v>92</v>
      </c>
      <c r="E28" s="20" t="s">
        <v>152</v>
      </c>
      <c r="F28" s="35" t="s">
        <v>73</v>
      </c>
      <c r="G28" s="8" t="s">
        <v>43</v>
      </c>
      <c r="H28" s="36" t="s">
        <v>43</v>
      </c>
      <c r="I28" s="36" t="s">
        <v>43</v>
      </c>
      <c r="J28" s="37" t="s">
        <v>43</v>
      </c>
      <c r="K28" s="38">
        <v>25.8</v>
      </c>
      <c r="L28" s="37" t="s">
        <v>43</v>
      </c>
    </row>
    <row r="29" spans="2:12" x14ac:dyDescent="0.2">
      <c r="B29" s="22" t="s">
        <v>70</v>
      </c>
      <c r="C29" s="22" t="s">
        <v>72</v>
      </c>
      <c r="D29" s="39" t="s">
        <v>91</v>
      </c>
      <c r="E29" s="20" t="s">
        <v>99</v>
      </c>
      <c r="F29" s="35" t="s">
        <v>354</v>
      </c>
      <c r="G29" s="8" t="s">
        <v>391</v>
      </c>
      <c r="H29" s="36" t="s">
        <v>43</v>
      </c>
      <c r="I29" s="36" t="s">
        <v>43</v>
      </c>
      <c r="J29" s="37" t="s">
        <v>43</v>
      </c>
      <c r="K29" s="38" t="s">
        <v>43</v>
      </c>
      <c r="L29" s="37" t="s">
        <v>43</v>
      </c>
    </row>
    <row r="30" spans="2:12" x14ac:dyDescent="0.2">
      <c r="B30" s="22" t="s">
        <v>70</v>
      </c>
      <c r="C30" s="22" t="s">
        <v>72</v>
      </c>
      <c r="D30" s="39" t="s">
        <v>90</v>
      </c>
      <c r="E30" s="20" t="s">
        <v>152</v>
      </c>
      <c r="F30" s="35" t="s">
        <v>73</v>
      </c>
      <c r="G30" s="8" t="s">
        <v>43</v>
      </c>
      <c r="H30" s="36" t="s">
        <v>43</v>
      </c>
      <c r="I30" s="36" t="s">
        <v>43</v>
      </c>
      <c r="J30" s="37" t="s">
        <v>43</v>
      </c>
      <c r="K30" s="38" t="s">
        <v>43</v>
      </c>
      <c r="L30" s="37" t="s">
        <v>43</v>
      </c>
    </row>
    <row r="31" spans="2:12" x14ac:dyDescent="0.2">
      <c r="B31" s="22" t="s">
        <v>70</v>
      </c>
      <c r="C31" s="22" t="s">
        <v>72</v>
      </c>
      <c r="D31" s="39">
        <v>15</v>
      </c>
      <c r="E31" s="20" t="s">
        <v>137</v>
      </c>
      <c r="F31" s="35" t="s">
        <v>43</v>
      </c>
      <c r="G31" s="8" t="s">
        <v>100</v>
      </c>
      <c r="H31" s="36" t="s">
        <v>43</v>
      </c>
      <c r="I31" s="36" t="s">
        <v>43</v>
      </c>
      <c r="J31" s="37" t="s">
        <v>43</v>
      </c>
      <c r="K31" s="38" t="s">
        <v>43</v>
      </c>
      <c r="L31" s="37" t="s">
        <v>43</v>
      </c>
    </row>
    <row r="32" spans="2:12" x14ac:dyDescent="0.2">
      <c r="B32" s="22" t="s">
        <v>70</v>
      </c>
      <c r="C32" s="22" t="s">
        <v>72</v>
      </c>
      <c r="D32" s="39">
        <v>15</v>
      </c>
      <c r="E32" s="20" t="s">
        <v>140</v>
      </c>
      <c r="F32" s="35" t="s">
        <v>43</v>
      </c>
      <c r="G32" s="8" t="s">
        <v>100</v>
      </c>
      <c r="H32" s="36" t="s">
        <v>43</v>
      </c>
      <c r="I32" s="36" t="s">
        <v>43</v>
      </c>
      <c r="J32" s="37" t="s">
        <v>43</v>
      </c>
      <c r="K32" s="38" t="s">
        <v>43</v>
      </c>
      <c r="L32" s="37" t="s">
        <v>43</v>
      </c>
    </row>
    <row r="33" spans="2:12" x14ac:dyDescent="0.2">
      <c r="B33" s="22" t="s">
        <v>70</v>
      </c>
      <c r="C33" s="22" t="s">
        <v>72</v>
      </c>
      <c r="D33" s="39" t="s">
        <v>320</v>
      </c>
      <c r="E33" s="20" t="s">
        <v>152</v>
      </c>
      <c r="F33" s="35" t="s">
        <v>43</v>
      </c>
      <c r="G33" s="8" t="s">
        <v>43</v>
      </c>
      <c r="H33" s="36" t="s">
        <v>43</v>
      </c>
      <c r="I33" s="36" t="s">
        <v>43</v>
      </c>
      <c r="J33" s="37" t="s">
        <v>43</v>
      </c>
      <c r="K33" s="38">
        <v>30.1</v>
      </c>
      <c r="L33" s="37" t="s">
        <v>43</v>
      </c>
    </row>
    <row r="34" spans="2:12" x14ac:dyDescent="0.2">
      <c r="B34" s="22" t="s">
        <v>70</v>
      </c>
      <c r="C34" s="22" t="s">
        <v>72</v>
      </c>
      <c r="D34" s="8" t="s">
        <v>105</v>
      </c>
      <c r="E34" s="20" t="s">
        <v>152</v>
      </c>
      <c r="F34" s="35" t="s">
        <v>354</v>
      </c>
      <c r="G34" s="8" t="s">
        <v>43</v>
      </c>
      <c r="H34" s="36" t="s">
        <v>43</v>
      </c>
      <c r="I34" s="36" t="s">
        <v>43</v>
      </c>
      <c r="J34" s="37" t="s">
        <v>43</v>
      </c>
      <c r="K34" s="38" t="s">
        <v>43</v>
      </c>
      <c r="L34" s="37" t="s">
        <v>43</v>
      </c>
    </row>
    <row r="35" spans="2:12" x14ac:dyDescent="0.2">
      <c r="B35" s="22" t="s">
        <v>70</v>
      </c>
      <c r="C35" s="22" t="s">
        <v>72</v>
      </c>
      <c r="D35" s="8" t="s">
        <v>106</v>
      </c>
      <c r="E35" s="20" t="s">
        <v>152</v>
      </c>
      <c r="F35" s="35" t="s">
        <v>73</v>
      </c>
      <c r="G35" s="8" t="s">
        <v>43</v>
      </c>
      <c r="H35" s="36" t="s">
        <v>43</v>
      </c>
      <c r="I35" s="36" t="s">
        <v>43</v>
      </c>
      <c r="J35" s="37" t="s">
        <v>43</v>
      </c>
      <c r="K35" s="38">
        <v>29.8</v>
      </c>
      <c r="L35" s="37" t="s">
        <v>43</v>
      </c>
    </row>
    <row r="36" spans="2:12" x14ac:dyDescent="0.2">
      <c r="B36" s="22" t="s">
        <v>70</v>
      </c>
      <c r="C36" s="22" t="s">
        <v>72</v>
      </c>
      <c r="D36" s="8" t="s">
        <v>107</v>
      </c>
      <c r="E36" s="20" t="s">
        <v>152</v>
      </c>
      <c r="F36" s="35" t="s">
        <v>354</v>
      </c>
      <c r="G36" s="8" t="s">
        <v>43</v>
      </c>
      <c r="H36" s="36" t="s">
        <v>43</v>
      </c>
      <c r="I36" s="36" t="s">
        <v>43</v>
      </c>
      <c r="J36" s="37" t="s">
        <v>43</v>
      </c>
      <c r="K36" s="38" t="s">
        <v>43</v>
      </c>
      <c r="L36" s="37" t="s">
        <v>43</v>
      </c>
    </row>
    <row r="37" spans="2:12" x14ac:dyDescent="0.2">
      <c r="B37" s="22" t="s">
        <v>70</v>
      </c>
      <c r="C37" s="22" t="s">
        <v>72</v>
      </c>
      <c r="D37" s="40" t="s">
        <v>315</v>
      </c>
      <c r="E37" s="20" t="s">
        <v>136</v>
      </c>
      <c r="F37" s="35" t="s">
        <v>43</v>
      </c>
      <c r="G37" s="8" t="s">
        <v>366</v>
      </c>
      <c r="H37" s="36" t="s">
        <v>43</v>
      </c>
      <c r="I37" s="36" t="s">
        <v>43</v>
      </c>
      <c r="J37" s="37" t="s">
        <v>43</v>
      </c>
      <c r="K37" s="38" t="s">
        <v>43</v>
      </c>
      <c r="L37" s="37" t="s">
        <v>43</v>
      </c>
    </row>
    <row r="38" spans="2:12" x14ac:dyDescent="0.2">
      <c r="B38" s="22" t="s">
        <v>70</v>
      </c>
      <c r="C38" s="22" t="s">
        <v>72</v>
      </c>
      <c r="D38" s="25" t="s">
        <v>109</v>
      </c>
      <c r="E38" s="20" t="s">
        <v>328</v>
      </c>
      <c r="F38" s="35" t="s">
        <v>73</v>
      </c>
      <c r="G38" s="8" t="s">
        <v>43</v>
      </c>
      <c r="H38" s="36">
        <v>99.1</v>
      </c>
      <c r="I38" s="36">
        <v>0.9</v>
      </c>
      <c r="J38" s="37" t="s">
        <v>43</v>
      </c>
      <c r="K38" s="38" t="s">
        <v>43</v>
      </c>
      <c r="L38" s="37" t="s">
        <v>43</v>
      </c>
    </row>
    <row r="39" spans="2:12" x14ac:dyDescent="0.2">
      <c r="B39" s="22" t="s">
        <v>70</v>
      </c>
      <c r="C39" s="22" t="s">
        <v>72</v>
      </c>
      <c r="D39" s="25" t="s">
        <v>110</v>
      </c>
      <c r="E39" s="20" t="s">
        <v>327</v>
      </c>
      <c r="F39" s="35" t="s">
        <v>43</v>
      </c>
      <c r="G39" s="8" t="s">
        <v>74</v>
      </c>
      <c r="H39" s="36" t="s">
        <v>43</v>
      </c>
      <c r="I39" s="36" t="s">
        <v>43</v>
      </c>
      <c r="J39" s="37" t="s">
        <v>43</v>
      </c>
      <c r="K39" s="38" t="s">
        <v>43</v>
      </c>
      <c r="L39" s="37" t="s">
        <v>43</v>
      </c>
    </row>
    <row r="40" spans="2:12" x14ac:dyDescent="0.2">
      <c r="B40" s="22" t="s">
        <v>70</v>
      </c>
      <c r="C40" s="22" t="s">
        <v>72</v>
      </c>
      <c r="D40" s="25" t="s">
        <v>111</v>
      </c>
      <c r="E40" s="20" t="s">
        <v>151</v>
      </c>
      <c r="F40" s="35" t="s">
        <v>73</v>
      </c>
      <c r="G40" s="8" t="s">
        <v>43</v>
      </c>
      <c r="H40" s="36" t="s">
        <v>43</v>
      </c>
      <c r="I40" s="36" t="s">
        <v>43</v>
      </c>
      <c r="J40" s="37" t="s">
        <v>43</v>
      </c>
      <c r="K40" s="114">
        <v>27</v>
      </c>
      <c r="L40" s="37" t="s">
        <v>43</v>
      </c>
    </row>
    <row r="41" spans="2:12" x14ac:dyDescent="0.2">
      <c r="B41" s="22" t="s">
        <v>70</v>
      </c>
      <c r="C41" s="22" t="s">
        <v>72</v>
      </c>
      <c r="D41" s="25" t="s">
        <v>112</v>
      </c>
      <c r="E41" s="20" t="s">
        <v>328</v>
      </c>
      <c r="F41" s="35" t="s">
        <v>73</v>
      </c>
      <c r="G41" s="8" t="s">
        <v>43</v>
      </c>
      <c r="H41" s="36">
        <v>99.4</v>
      </c>
      <c r="I41" s="36">
        <v>0.6</v>
      </c>
      <c r="J41" s="37" t="s">
        <v>43</v>
      </c>
      <c r="K41" s="38" t="s">
        <v>43</v>
      </c>
      <c r="L41" s="37" t="s">
        <v>43</v>
      </c>
    </row>
    <row r="42" spans="2:12" x14ac:dyDescent="0.2">
      <c r="B42" s="22" t="s">
        <v>70</v>
      </c>
      <c r="C42" s="22" t="s">
        <v>72</v>
      </c>
      <c r="D42" s="25" t="s">
        <v>113</v>
      </c>
      <c r="E42" s="20" t="s">
        <v>152</v>
      </c>
      <c r="F42" s="35" t="s">
        <v>73</v>
      </c>
      <c r="G42" s="8" t="s">
        <v>43</v>
      </c>
      <c r="H42" s="36" t="s">
        <v>43</v>
      </c>
      <c r="I42" s="36" t="s">
        <v>43</v>
      </c>
      <c r="J42" s="37" t="s">
        <v>43</v>
      </c>
      <c r="K42" s="38">
        <v>26.9</v>
      </c>
      <c r="L42" s="37" t="s">
        <v>43</v>
      </c>
    </row>
    <row r="43" spans="2:12" x14ac:dyDescent="0.2">
      <c r="B43" s="22" t="s">
        <v>70</v>
      </c>
      <c r="C43" s="22" t="s">
        <v>72</v>
      </c>
      <c r="D43" s="25" t="s">
        <v>114</v>
      </c>
      <c r="E43" s="20" t="s">
        <v>151</v>
      </c>
      <c r="F43" s="35" t="s">
        <v>73</v>
      </c>
      <c r="G43" s="8" t="s">
        <v>43</v>
      </c>
      <c r="H43" s="36" t="s">
        <v>43</v>
      </c>
      <c r="I43" s="36" t="s">
        <v>43</v>
      </c>
      <c r="J43" s="37" t="s">
        <v>43</v>
      </c>
      <c r="K43" s="38">
        <v>25.1</v>
      </c>
      <c r="L43" s="37" t="s">
        <v>43</v>
      </c>
    </row>
    <row r="44" spans="2:12" x14ac:dyDescent="0.2">
      <c r="B44" s="22" t="s">
        <v>70</v>
      </c>
      <c r="C44" s="22" t="s">
        <v>72</v>
      </c>
      <c r="D44" s="25" t="s">
        <v>115</v>
      </c>
      <c r="E44" s="20" t="s">
        <v>152</v>
      </c>
      <c r="F44" s="35" t="s">
        <v>73</v>
      </c>
      <c r="G44" s="8" t="s">
        <v>43</v>
      </c>
      <c r="H44" s="36" t="s">
        <v>43</v>
      </c>
      <c r="I44" s="36" t="s">
        <v>43</v>
      </c>
      <c r="J44" s="37" t="s">
        <v>43</v>
      </c>
      <c r="K44" s="38">
        <v>26.7</v>
      </c>
      <c r="L44" s="37" t="s">
        <v>43</v>
      </c>
    </row>
    <row r="45" spans="2:12" x14ac:dyDescent="0.2">
      <c r="B45" s="22" t="s">
        <v>70</v>
      </c>
      <c r="C45" s="22" t="s">
        <v>72</v>
      </c>
      <c r="D45" s="25" t="s">
        <v>116</v>
      </c>
      <c r="E45" s="20" t="s">
        <v>328</v>
      </c>
      <c r="F45" s="35" t="s">
        <v>73</v>
      </c>
      <c r="G45" s="8" t="s">
        <v>43</v>
      </c>
      <c r="H45" s="36">
        <v>99.4</v>
      </c>
      <c r="I45" s="36">
        <v>0.6</v>
      </c>
      <c r="J45" s="37" t="s">
        <v>43</v>
      </c>
      <c r="K45" s="38">
        <v>24.6</v>
      </c>
      <c r="L45" s="37" t="s">
        <v>43</v>
      </c>
    </row>
    <row r="46" spans="2:12" x14ac:dyDescent="0.2">
      <c r="B46" s="22" t="s">
        <v>70</v>
      </c>
      <c r="C46" s="22" t="s">
        <v>72</v>
      </c>
      <c r="D46" s="25" t="s">
        <v>117</v>
      </c>
      <c r="E46" s="20" t="s">
        <v>327</v>
      </c>
      <c r="F46" s="35" t="s">
        <v>73</v>
      </c>
      <c r="G46" s="8" t="s">
        <v>144</v>
      </c>
      <c r="H46" s="36">
        <v>99.9</v>
      </c>
      <c r="I46" s="36" t="s">
        <v>42</v>
      </c>
      <c r="J46" s="37" t="s">
        <v>43</v>
      </c>
      <c r="K46" s="114">
        <v>18</v>
      </c>
      <c r="L46" s="37" t="s">
        <v>43</v>
      </c>
    </row>
    <row r="47" spans="2:12" x14ac:dyDescent="0.2">
      <c r="B47" s="22" t="s">
        <v>70</v>
      </c>
      <c r="C47" s="22" t="s">
        <v>72</v>
      </c>
      <c r="D47" s="25" t="s">
        <v>118</v>
      </c>
      <c r="E47" s="20" t="s">
        <v>327</v>
      </c>
      <c r="F47" s="35" t="s">
        <v>73</v>
      </c>
      <c r="G47" s="8" t="s">
        <v>43</v>
      </c>
      <c r="H47" s="36" t="s">
        <v>43</v>
      </c>
      <c r="I47" s="36" t="s">
        <v>43</v>
      </c>
      <c r="J47" s="37" t="s">
        <v>43</v>
      </c>
      <c r="K47" s="38" t="s">
        <v>43</v>
      </c>
      <c r="L47" s="37" t="s">
        <v>43</v>
      </c>
    </row>
    <row r="48" spans="2:12" x14ac:dyDescent="0.2">
      <c r="B48" s="22" t="s">
        <v>70</v>
      </c>
      <c r="C48" s="22" t="s">
        <v>72</v>
      </c>
      <c r="D48" s="25" t="s">
        <v>120</v>
      </c>
      <c r="E48" s="20" t="s">
        <v>151</v>
      </c>
      <c r="F48" s="35" t="s">
        <v>73</v>
      </c>
      <c r="G48" s="8" t="s">
        <v>74</v>
      </c>
      <c r="H48" s="36" t="s">
        <v>43</v>
      </c>
      <c r="I48" s="36" t="s">
        <v>43</v>
      </c>
      <c r="J48" s="37" t="s">
        <v>43</v>
      </c>
      <c r="K48" s="114">
        <v>27</v>
      </c>
      <c r="L48" s="37" t="s">
        <v>43</v>
      </c>
    </row>
    <row r="49" spans="2:12" x14ac:dyDescent="0.2">
      <c r="B49" s="22" t="s">
        <v>70</v>
      </c>
      <c r="C49" s="22" t="s">
        <v>72</v>
      </c>
      <c r="D49" s="25" t="s">
        <v>121</v>
      </c>
      <c r="E49" s="20" t="s">
        <v>151</v>
      </c>
      <c r="F49" s="35" t="s">
        <v>73</v>
      </c>
      <c r="G49" s="8" t="s">
        <v>124</v>
      </c>
      <c r="H49" s="36" t="s">
        <v>43</v>
      </c>
      <c r="I49" s="36" t="s">
        <v>43</v>
      </c>
      <c r="J49" s="37" t="s">
        <v>43</v>
      </c>
      <c r="K49" s="38" t="s">
        <v>43</v>
      </c>
      <c r="L49" s="37" t="s">
        <v>43</v>
      </c>
    </row>
    <row r="50" spans="2:12" x14ac:dyDescent="0.2">
      <c r="B50" s="22" t="s">
        <v>70</v>
      </c>
      <c r="C50" s="22" t="s">
        <v>72</v>
      </c>
      <c r="D50" s="25" t="s">
        <v>122</v>
      </c>
      <c r="E50" s="20" t="s">
        <v>152</v>
      </c>
      <c r="F50" s="35" t="s">
        <v>73</v>
      </c>
      <c r="G50" s="8" t="s">
        <v>43</v>
      </c>
      <c r="H50" s="36" t="s">
        <v>43</v>
      </c>
      <c r="I50" s="36" t="s">
        <v>43</v>
      </c>
      <c r="J50" s="37" t="s">
        <v>43</v>
      </c>
      <c r="K50" s="38" t="s">
        <v>43</v>
      </c>
      <c r="L50" s="37" t="s">
        <v>43</v>
      </c>
    </row>
    <row r="51" spans="2:12" x14ac:dyDescent="0.2">
      <c r="B51" s="22" t="s">
        <v>70</v>
      </c>
      <c r="C51" s="22" t="s">
        <v>72</v>
      </c>
      <c r="D51" s="25" t="s">
        <v>123</v>
      </c>
      <c r="E51" s="20" t="s">
        <v>104</v>
      </c>
      <c r="F51" s="35" t="s">
        <v>73</v>
      </c>
      <c r="G51" s="8" t="s">
        <v>43</v>
      </c>
      <c r="H51" s="36" t="s">
        <v>43</v>
      </c>
      <c r="I51" s="36" t="s">
        <v>43</v>
      </c>
      <c r="J51" s="37" t="s">
        <v>43</v>
      </c>
      <c r="K51" s="38" t="s">
        <v>43</v>
      </c>
      <c r="L51" s="37" t="s">
        <v>43</v>
      </c>
    </row>
    <row r="52" spans="2:12" x14ac:dyDescent="0.2">
      <c r="B52" s="22" t="s">
        <v>173</v>
      </c>
      <c r="C52" s="22" t="s">
        <v>72</v>
      </c>
      <c r="D52" s="25" t="s">
        <v>174</v>
      </c>
      <c r="E52" s="20" t="s">
        <v>329</v>
      </c>
      <c r="F52" s="35" t="s">
        <v>73</v>
      </c>
      <c r="G52" s="8" t="s">
        <v>175</v>
      </c>
      <c r="H52" s="41">
        <v>99.6</v>
      </c>
      <c r="I52" s="36" t="s">
        <v>42</v>
      </c>
      <c r="J52" s="42" t="s">
        <v>43</v>
      </c>
      <c r="K52" s="38" t="s">
        <v>43</v>
      </c>
      <c r="L52" s="37" t="s">
        <v>43</v>
      </c>
    </row>
    <row r="53" spans="2:12" x14ac:dyDescent="0.2">
      <c r="B53" s="22" t="s">
        <v>173</v>
      </c>
      <c r="C53" s="22" t="s">
        <v>72</v>
      </c>
      <c r="D53" s="25" t="s">
        <v>176</v>
      </c>
      <c r="E53" s="20" t="s">
        <v>151</v>
      </c>
      <c r="F53" s="35" t="s">
        <v>73</v>
      </c>
      <c r="G53" s="8" t="s">
        <v>177</v>
      </c>
      <c r="H53" s="36" t="s">
        <v>43</v>
      </c>
      <c r="I53" s="36" t="s">
        <v>43</v>
      </c>
      <c r="J53" s="37" t="s">
        <v>43</v>
      </c>
      <c r="K53" s="38" t="s">
        <v>43</v>
      </c>
      <c r="L53" s="37" t="s">
        <v>43</v>
      </c>
    </row>
    <row r="54" spans="2:12" x14ac:dyDescent="0.2">
      <c r="B54" s="22" t="s">
        <v>173</v>
      </c>
      <c r="C54" s="22" t="s">
        <v>72</v>
      </c>
      <c r="D54" s="25" t="s">
        <v>178</v>
      </c>
      <c r="E54" s="20" t="s">
        <v>99</v>
      </c>
      <c r="F54" s="35" t="s">
        <v>73</v>
      </c>
      <c r="G54" s="8" t="s">
        <v>365</v>
      </c>
      <c r="H54" s="36" t="s">
        <v>43</v>
      </c>
      <c r="I54" s="36" t="s">
        <v>43</v>
      </c>
      <c r="J54" s="37" t="s">
        <v>43</v>
      </c>
      <c r="K54" s="38" t="s">
        <v>43</v>
      </c>
      <c r="L54" s="37" t="s">
        <v>43</v>
      </c>
    </row>
    <row r="55" spans="2:12" x14ac:dyDescent="0.2">
      <c r="B55" s="22" t="s">
        <v>173</v>
      </c>
      <c r="C55" s="22" t="s">
        <v>72</v>
      </c>
      <c r="D55" s="25" t="s">
        <v>179</v>
      </c>
      <c r="E55" s="20" t="s">
        <v>329</v>
      </c>
      <c r="F55" s="35" t="s">
        <v>73</v>
      </c>
      <c r="G55" s="8" t="s">
        <v>124</v>
      </c>
      <c r="H55" s="41">
        <v>99.1</v>
      </c>
      <c r="I55" s="41">
        <v>0.9</v>
      </c>
      <c r="J55" s="42" t="s">
        <v>43</v>
      </c>
      <c r="K55" s="38" t="s">
        <v>43</v>
      </c>
      <c r="L55" s="37" t="s">
        <v>43</v>
      </c>
    </row>
    <row r="56" spans="2:12" x14ac:dyDescent="0.2">
      <c r="B56" s="22" t="s">
        <v>173</v>
      </c>
      <c r="C56" s="22" t="s">
        <v>72</v>
      </c>
      <c r="D56" s="25" t="s">
        <v>180</v>
      </c>
      <c r="E56" s="20" t="s">
        <v>327</v>
      </c>
      <c r="F56" s="35" t="s">
        <v>73</v>
      </c>
      <c r="G56" s="8" t="s">
        <v>181</v>
      </c>
      <c r="H56" s="36">
        <v>96.8</v>
      </c>
      <c r="I56" s="36">
        <v>3.2</v>
      </c>
      <c r="J56" s="37" t="s">
        <v>43</v>
      </c>
      <c r="K56" s="38">
        <v>23.6</v>
      </c>
      <c r="L56" s="37" t="s">
        <v>43</v>
      </c>
    </row>
    <row r="57" spans="2:12" x14ac:dyDescent="0.2">
      <c r="B57" s="22" t="s">
        <v>173</v>
      </c>
      <c r="C57" s="22" t="s">
        <v>72</v>
      </c>
      <c r="D57" s="25" t="s">
        <v>182</v>
      </c>
      <c r="E57" s="20" t="s">
        <v>183</v>
      </c>
      <c r="F57" s="35" t="s">
        <v>73</v>
      </c>
      <c r="G57" s="8" t="s">
        <v>370</v>
      </c>
      <c r="H57" s="36" t="s">
        <v>43</v>
      </c>
      <c r="I57" s="36" t="s">
        <v>43</v>
      </c>
      <c r="J57" s="37" t="s">
        <v>43</v>
      </c>
      <c r="K57" s="38">
        <v>28.3</v>
      </c>
      <c r="L57" s="37" t="s">
        <v>43</v>
      </c>
    </row>
    <row r="58" spans="2:12" x14ac:dyDescent="0.2">
      <c r="B58" s="22" t="s">
        <v>173</v>
      </c>
      <c r="C58" s="22" t="s">
        <v>72</v>
      </c>
      <c r="D58" s="25" t="s">
        <v>184</v>
      </c>
      <c r="E58" s="20" t="s">
        <v>185</v>
      </c>
      <c r="F58" s="35" t="s">
        <v>73</v>
      </c>
      <c r="G58" s="8" t="s">
        <v>364</v>
      </c>
      <c r="H58" s="36" t="s">
        <v>43</v>
      </c>
      <c r="I58" s="36" t="s">
        <v>43</v>
      </c>
      <c r="J58" s="37" t="s">
        <v>43</v>
      </c>
      <c r="K58" s="38" t="s">
        <v>43</v>
      </c>
      <c r="L58" s="37" t="s">
        <v>43</v>
      </c>
    </row>
    <row r="59" spans="2:12" x14ac:dyDescent="0.2">
      <c r="B59" s="22" t="s">
        <v>173</v>
      </c>
      <c r="C59" s="22" t="s">
        <v>72</v>
      </c>
      <c r="D59" s="25" t="s">
        <v>186</v>
      </c>
      <c r="E59" s="20" t="s">
        <v>328</v>
      </c>
      <c r="F59" s="35" t="s">
        <v>73</v>
      </c>
      <c r="G59" s="8" t="s">
        <v>43</v>
      </c>
      <c r="H59" s="36" t="s">
        <v>43</v>
      </c>
      <c r="I59" s="36" t="s">
        <v>43</v>
      </c>
      <c r="J59" s="37" t="s">
        <v>43</v>
      </c>
      <c r="K59" s="38">
        <v>27.3</v>
      </c>
      <c r="L59" s="37" t="s">
        <v>43</v>
      </c>
    </row>
    <row r="60" spans="2:12" x14ac:dyDescent="0.2">
      <c r="B60" s="22" t="s">
        <v>173</v>
      </c>
      <c r="C60" s="22" t="s">
        <v>72</v>
      </c>
      <c r="D60" s="25" t="s">
        <v>187</v>
      </c>
      <c r="E60" s="20" t="s">
        <v>188</v>
      </c>
      <c r="F60" s="35" t="s">
        <v>73</v>
      </c>
      <c r="G60" s="8" t="s">
        <v>124</v>
      </c>
      <c r="H60" s="36" t="s">
        <v>43</v>
      </c>
      <c r="I60" s="36" t="s">
        <v>43</v>
      </c>
      <c r="J60" s="37" t="s">
        <v>43</v>
      </c>
      <c r="K60" s="38">
        <v>26.8</v>
      </c>
      <c r="L60" s="37" t="s">
        <v>43</v>
      </c>
    </row>
    <row r="61" spans="2:12" x14ac:dyDescent="0.2">
      <c r="B61" s="22" t="s">
        <v>173</v>
      </c>
      <c r="C61" s="22" t="s">
        <v>72</v>
      </c>
      <c r="D61" s="25" t="s">
        <v>189</v>
      </c>
      <c r="E61" s="20" t="s">
        <v>328</v>
      </c>
      <c r="F61" s="35" t="s">
        <v>354</v>
      </c>
      <c r="G61" s="8" t="s">
        <v>43</v>
      </c>
      <c r="H61" s="36">
        <v>98</v>
      </c>
      <c r="I61" s="36">
        <v>2</v>
      </c>
      <c r="J61" s="37" t="s">
        <v>43</v>
      </c>
      <c r="K61" s="38"/>
      <c r="L61" s="37" t="s">
        <v>43</v>
      </c>
    </row>
    <row r="62" spans="2:12" x14ac:dyDescent="0.2">
      <c r="B62" s="22" t="s">
        <v>173</v>
      </c>
      <c r="C62" s="22" t="s">
        <v>72</v>
      </c>
      <c r="D62" s="25" t="s">
        <v>190</v>
      </c>
      <c r="E62" s="20" t="s">
        <v>328</v>
      </c>
      <c r="F62" s="35" t="s">
        <v>354</v>
      </c>
      <c r="G62" s="8" t="s">
        <v>43</v>
      </c>
      <c r="H62" s="36" t="s">
        <v>43</v>
      </c>
      <c r="I62" s="36" t="s">
        <v>43</v>
      </c>
      <c r="J62" s="37" t="s">
        <v>43</v>
      </c>
      <c r="K62" s="38" t="s">
        <v>43</v>
      </c>
      <c r="L62" s="37" t="s">
        <v>43</v>
      </c>
    </row>
    <row r="63" spans="2:12" x14ac:dyDescent="0.2">
      <c r="B63" s="22" t="s">
        <v>173</v>
      </c>
      <c r="C63" s="22" t="s">
        <v>72</v>
      </c>
      <c r="D63" s="25" t="s">
        <v>191</v>
      </c>
      <c r="E63" s="20" t="s">
        <v>328</v>
      </c>
      <c r="F63" s="35" t="s">
        <v>354</v>
      </c>
      <c r="G63" s="8" t="s">
        <v>43</v>
      </c>
      <c r="H63" s="36" t="s">
        <v>43</v>
      </c>
      <c r="I63" s="36" t="s">
        <v>43</v>
      </c>
      <c r="J63" s="37" t="s">
        <v>43</v>
      </c>
      <c r="K63" s="38" t="s">
        <v>43</v>
      </c>
      <c r="L63" s="37" t="s">
        <v>43</v>
      </c>
    </row>
    <row r="64" spans="2:12" x14ac:dyDescent="0.2">
      <c r="B64" s="22" t="s">
        <v>173</v>
      </c>
      <c r="C64" s="22" t="s">
        <v>72</v>
      </c>
      <c r="D64" s="25" t="s">
        <v>192</v>
      </c>
      <c r="E64" s="20" t="s">
        <v>185</v>
      </c>
      <c r="F64" s="35" t="s">
        <v>73</v>
      </c>
      <c r="G64" s="43" t="s">
        <v>368</v>
      </c>
      <c r="H64" s="36" t="s">
        <v>43</v>
      </c>
      <c r="I64" s="36" t="s">
        <v>43</v>
      </c>
      <c r="J64" s="37" t="s">
        <v>43</v>
      </c>
      <c r="K64" s="38" t="s">
        <v>43</v>
      </c>
      <c r="L64" s="37" t="s">
        <v>43</v>
      </c>
    </row>
    <row r="65" spans="2:12" x14ac:dyDescent="0.2">
      <c r="B65" s="22" t="s">
        <v>173</v>
      </c>
      <c r="C65" s="22" t="s">
        <v>72</v>
      </c>
      <c r="D65" s="25" t="s">
        <v>193</v>
      </c>
      <c r="E65" s="20" t="s">
        <v>151</v>
      </c>
      <c r="F65" s="35" t="s">
        <v>73</v>
      </c>
      <c r="G65" s="8" t="s">
        <v>43</v>
      </c>
      <c r="H65" s="36" t="s">
        <v>43</v>
      </c>
      <c r="I65" s="36" t="s">
        <v>43</v>
      </c>
      <c r="J65" s="37" t="s">
        <v>43</v>
      </c>
      <c r="K65" s="38" t="s">
        <v>43</v>
      </c>
      <c r="L65" s="37" t="s">
        <v>43</v>
      </c>
    </row>
    <row r="66" spans="2:12" x14ac:dyDescent="0.2">
      <c r="B66" s="22" t="s">
        <v>173</v>
      </c>
      <c r="C66" s="22" t="s">
        <v>72</v>
      </c>
      <c r="D66" s="25" t="s">
        <v>194</v>
      </c>
      <c r="E66" s="20" t="s">
        <v>185</v>
      </c>
      <c r="F66" s="35" t="s">
        <v>73</v>
      </c>
      <c r="G66" s="8" t="s">
        <v>358</v>
      </c>
      <c r="H66" s="36" t="s">
        <v>43</v>
      </c>
      <c r="I66" s="36" t="s">
        <v>43</v>
      </c>
      <c r="J66" s="37" t="s">
        <v>43</v>
      </c>
      <c r="K66" s="38" t="s">
        <v>43</v>
      </c>
      <c r="L66" s="37" t="s">
        <v>43</v>
      </c>
    </row>
    <row r="67" spans="2:12" x14ac:dyDescent="0.2">
      <c r="B67" s="22" t="s">
        <v>173</v>
      </c>
      <c r="C67" s="22" t="s">
        <v>72</v>
      </c>
      <c r="D67" s="25" t="s">
        <v>195</v>
      </c>
      <c r="E67" s="20" t="s">
        <v>151</v>
      </c>
      <c r="F67" s="35" t="s">
        <v>73</v>
      </c>
      <c r="G67" s="8" t="s">
        <v>181</v>
      </c>
      <c r="H67" s="36">
        <v>99.1</v>
      </c>
      <c r="I67" s="36">
        <v>0.9</v>
      </c>
      <c r="J67" s="37" t="s">
        <v>43</v>
      </c>
      <c r="K67" s="38" t="s">
        <v>43</v>
      </c>
      <c r="L67" s="37" t="s">
        <v>43</v>
      </c>
    </row>
    <row r="68" spans="2:12" x14ac:dyDescent="0.2">
      <c r="B68" s="22" t="s">
        <v>173</v>
      </c>
      <c r="C68" s="22" t="s">
        <v>72</v>
      </c>
      <c r="D68" s="25" t="s">
        <v>196</v>
      </c>
      <c r="E68" s="20" t="s">
        <v>152</v>
      </c>
      <c r="F68" s="35" t="s">
        <v>73</v>
      </c>
      <c r="G68" s="8" t="s">
        <v>43</v>
      </c>
      <c r="H68" s="36" t="s">
        <v>43</v>
      </c>
      <c r="I68" s="36" t="s">
        <v>43</v>
      </c>
      <c r="J68" s="37" t="s">
        <v>43</v>
      </c>
      <c r="K68" s="38" t="s">
        <v>43</v>
      </c>
      <c r="L68" s="37" t="s">
        <v>43</v>
      </c>
    </row>
    <row r="69" spans="2:12" x14ac:dyDescent="0.2">
      <c r="B69" s="22" t="s">
        <v>173</v>
      </c>
      <c r="C69" s="22" t="s">
        <v>72</v>
      </c>
      <c r="D69" s="25" t="s">
        <v>197</v>
      </c>
      <c r="E69" s="20" t="s">
        <v>327</v>
      </c>
      <c r="F69" s="35" t="s">
        <v>73</v>
      </c>
      <c r="G69" s="8" t="s">
        <v>181</v>
      </c>
      <c r="H69" s="36">
        <v>100</v>
      </c>
      <c r="I69" s="36" t="s">
        <v>43</v>
      </c>
      <c r="J69" s="37" t="s">
        <v>43</v>
      </c>
      <c r="K69" s="38" t="s">
        <v>43</v>
      </c>
      <c r="L69" s="37" t="s">
        <v>43</v>
      </c>
    </row>
    <row r="70" spans="2:12" x14ac:dyDescent="0.2">
      <c r="B70" s="22" t="s">
        <v>173</v>
      </c>
      <c r="C70" s="22" t="s">
        <v>72</v>
      </c>
      <c r="D70" s="25" t="s">
        <v>198</v>
      </c>
      <c r="E70" s="20" t="s">
        <v>351</v>
      </c>
      <c r="F70" s="35" t="s">
        <v>43</v>
      </c>
      <c r="G70" s="8" t="s">
        <v>74</v>
      </c>
      <c r="H70" s="36">
        <v>100</v>
      </c>
      <c r="I70" s="36" t="s">
        <v>43</v>
      </c>
      <c r="J70" s="37" t="s">
        <v>43</v>
      </c>
      <c r="K70" s="38" t="s">
        <v>43</v>
      </c>
      <c r="L70" s="37" t="s">
        <v>43</v>
      </c>
    </row>
    <row r="71" spans="2:12" x14ac:dyDescent="0.2">
      <c r="B71" s="22" t="s">
        <v>173</v>
      </c>
      <c r="C71" s="22" t="s">
        <v>72</v>
      </c>
      <c r="D71" s="25" t="s">
        <v>199</v>
      </c>
      <c r="E71" s="20" t="s">
        <v>328</v>
      </c>
      <c r="F71" s="35" t="s">
        <v>73</v>
      </c>
      <c r="G71" s="8" t="s">
        <v>43</v>
      </c>
      <c r="H71" s="36">
        <v>100</v>
      </c>
      <c r="I71" s="36" t="s">
        <v>43</v>
      </c>
      <c r="J71" s="37" t="s">
        <v>43</v>
      </c>
      <c r="K71" s="38" t="s">
        <v>43</v>
      </c>
      <c r="L71" s="37" t="s">
        <v>43</v>
      </c>
    </row>
    <row r="72" spans="2:12" x14ac:dyDescent="0.2">
      <c r="B72" s="22" t="s">
        <v>173</v>
      </c>
      <c r="C72" s="22" t="s">
        <v>72</v>
      </c>
      <c r="D72" s="25" t="s">
        <v>200</v>
      </c>
      <c r="E72" s="20" t="s">
        <v>183</v>
      </c>
      <c r="F72" s="35" t="s">
        <v>73</v>
      </c>
      <c r="G72" s="8" t="s">
        <v>363</v>
      </c>
      <c r="H72" s="36">
        <v>100</v>
      </c>
      <c r="I72" s="36" t="s">
        <v>43</v>
      </c>
      <c r="J72" s="37" t="s">
        <v>43</v>
      </c>
      <c r="K72" s="38" t="s">
        <v>43</v>
      </c>
      <c r="L72" s="37" t="s">
        <v>43</v>
      </c>
    </row>
    <row r="73" spans="2:12" x14ac:dyDescent="0.2">
      <c r="B73" s="22" t="s">
        <v>173</v>
      </c>
      <c r="C73" s="22" t="s">
        <v>72</v>
      </c>
      <c r="D73" s="25" t="s">
        <v>105</v>
      </c>
      <c r="E73" s="20" t="s">
        <v>152</v>
      </c>
      <c r="F73" s="35" t="s">
        <v>73</v>
      </c>
      <c r="G73" s="8" t="s">
        <v>43</v>
      </c>
      <c r="H73" s="36" t="s">
        <v>43</v>
      </c>
      <c r="I73" s="36" t="s">
        <v>43</v>
      </c>
      <c r="J73" s="37" t="s">
        <v>43</v>
      </c>
      <c r="K73" s="38">
        <v>26.2</v>
      </c>
      <c r="L73" s="37" t="s">
        <v>43</v>
      </c>
    </row>
    <row r="74" spans="2:12" x14ac:dyDescent="0.2">
      <c r="B74" s="22" t="s">
        <v>173</v>
      </c>
      <c r="C74" s="22" t="s">
        <v>72</v>
      </c>
      <c r="D74" s="25" t="s">
        <v>106</v>
      </c>
      <c r="E74" s="20" t="s">
        <v>328</v>
      </c>
      <c r="F74" s="35" t="s">
        <v>73</v>
      </c>
      <c r="G74" s="8" t="s">
        <v>43</v>
      </c>
      <c r="H74" s="36">
        <v>97.4</v>
      </c>
      <c r="I74" s="36">
        <v>2.6</v>
      </c>
      <c r="J74" s="37" t="s">
        <v>43</v>
      </c>
      <c r="K74" s="38" t="s">
        <v>43</v>
      </c>
      <c r="L74" s="37" t="s">
        <v>43</v>
      </c>
    </row>
    <row r="75" spans="2:12" x14ac:dyDescent="0.2">
      <c r="B75" s="22" t="s">
        <v>173</v>
      </c>
      <c r="C75" s="22" t="s">
        <v>72</v>
      </c>
      <c r="D75" s="25" t="s">
        <v>214</v>
      </c>
      <c r="E75" s="20" t="s">
        <v>152</v>
      </c>
      <c r="F75" s="35" t="s">
        <v>43</v>
      </c>
      <c r="G75" s="8" t="s">
        <v>43</v>
      </c>
      <c r="H75" s="36">
        <v>99.7</v>
      </c>
      <c r="I75" s="36" t="s">
        <v>42</v>
      </c>
      <c r="J75" s="37" t="s">
        <v>43</v>
      </c>
      <c r="K75" s="38" t="s">
        <v>43</v>
      </c>
      <c r="L75" s="37" t="s">
        <v>43</v>
      </c>
    </row>
    <row r="76" spans="2:12" x14ac:dyDescent="0.2">
      <c r="B76" s="22" t="s">
        <v>173</v>
      </c>
      <c r="C76" s="22" t="s">
        <v>72</v>
      </c>
      <c r="D76" s="25" t="s">
        <v>201</v>
      </c>
      <c r="E76" s="20" t="s">
        <v>328</v>
      </c>
      <c r="F76" s="35" t="s">
        <v>73</v>
      </c>
      <c r="G76" s="8" t="s">
        <v>43</v>
      </c>
      <c r="H76" s="36">
        <v>99.8</v>
      </c>
      <c r="I76" s="36" t="s">
        <v>42</v>
      </c>
      <c r="J76" s="37" t="s">
        <v>43</v>
      </c>
      <c r="K76" s="38">
        <v>14.2</v>
      </c>
      <c r="L76" s="37" t="s">
        <v>43</v>
      </c>
    </row>
    <row r="77" spans="2:12" x14ac:dyDescent="0.2">
      <c r="B77" s="22" t="s">
        <v>173</v>
      </c>
      <c r="C77" s="22" t="s">
        <v>72</v>
      </c>
      <c r="D77" s="25" t="s">
        <v>202</v>
      </c>
      <c r="E77" s="20" t="s">
        <v>151</v>
      </c>
      <c r="F77" s="35" t="s">
        <v>73</v>
      </c>
      <c r="G77" s="8" t="s">
        <v>43</v>
      </c>
      <c r="H77" s="36">
        <v>100</v>
      </c>
      <c r="I77" s="36" t="s">
        <v>43</v>
      </c>
      <c r="J77" s="37" t="s">
        <v>43</v>
      </c>
      <c r="K77" s="38">
        <v>23.2</v>
      </c>
      <c r="L77" s="37" t="s">
        <v>43</v>
      </c>
    </row>
    <row r="78" spans="2:12" x14ac:dyDescent="0.2">
      <c r="B78" s="22" t="s">
        <v>173</v>
      </c>
      <c r="C78" s="22" t="s">
        <v>72</v>
      </c>
      <c r="D78" s="25" t="s">
        <v>203</v>
      </c>
      <c r="E78" s="20" t="s">
        <v>183</v>
      </c>
      <c r="F78" s="35" t="s">
        <v>73</v>
      </c>
      <c r="G78" s="8" t="s">
        <v>390</v>
      </c>
      <c r="H78" s="36" t="s">
        <v>43</v>
      </c>
      <c r="I78" s="36" t="s">
        <v>43</v>
      </c>
      <c r="J78" s="37" t="s">
        <v>43</v>
      </c>
      <c r="K78" s="38" t="s">
        <v>43</v>
      </c>
      <c r="L78" s="37" t="s">
        <v>43</v>
      </c>
    </row>
    <row r="79" spans="2:12" x14ac:dyDescent="0.2">
      <c r="B79" s="22" t="s">
        <v>173</v>
      </c>
      <c r="C79" s="22" t="s">
        <v>72</v>
      </c>
      <c r="D79" s="25" t="s">
        <v>204</v>
      </c>
      <c r="E79" s="20" t="s">
        <v>206</v>
      </c>
      <c r="F79" s="35" t="s">
        <v>73</v>
      </c>
      <c r="G79" s="8" t="s">
        <v>369</v>
      </c>
      <c r="H79" s="36">
        <v>99.6</v>
      </c>
      <c r="I79" s="36" t="s">
        <v>42</v>
      </c>
      <c r="J79" s="37" t="s">
        <v>43</v>
      </c>
      <c r="K79" s="38" t="s">
        <v>43</v>
      </c>
      <c r="L79" s="37" t="s">
        <v>43</v>
      </c>
    </row>
    <row r="80" spans="2:12" x14ac:dyDescent="0.2">
      <c r="B80" s="22" t="s">
        <v>173</v>
      </c>
      <c r="C80" s="22" t="s">
        <v>72</v>
      </c>
      <c r="D80" s="25" t="s">
        <v>205</v>
      </c>
      <c r="E80" s="20" t="s">
        <v>89</v>
      </c>
      <c r="F80" s="35" t="s">
        <v>43</v>
      </c>
      <c r="G80" s="8" t="s">
        <v>175</v>
      </c>
      <c r="H80" s="36" t="s">
        <v>43</v>
      </c>
      <c r="I80" s="36" t="s">
        <v>43</v>
      </c>
      <c r="J80" s="37" t="s">
        <v>43</v>
      </c>
      <c r="K80" s="38" t="s">
        <v>43</v>
      </c>
      <c r="L80" s="37" t="s">
        <v>43</v>
      </c>
    </row>
    <row r="81" spans="2:12" x14ac:dyDescent="0.2">
      <c r="B81" s="22" t="s">
        <v>173</v>
      </c>
      <c r="C81" s="22" t="s">
        <v>72</v>
      </c>
      <c r="D81" s="25" t="s">
        <v>207</v>
      </c>
      <c r="E81" s="20" t="s">
        <v>208</v>
      </c>
      <c r="F81" s="35" t="s">
        <v>43</v>
      </c>
      <c r="G81" s="8" t="s">
        <v>209</v>
      </c>
      <c r="H81" s="36" t="s">
        <v>43</v>
      </c>
      <c r="I81" s="36" t="s">
        <v>43</v>
      </c>
      <c r="J81" s="37" t="s">
        <v>43</v>
      </c>
      <c r="K81" s="38" t="s">
        <v>43</v>
      </c>
      <c r="L81" s="37" t="s">
        <v>43</v>
      </c>
    </row>
    <row r="82" spans="2:12" x14ac:dyDescent="0.2">
      <c r="B82" s="22" t="s">
        <v>173</v>
      </c>
      <c r="C82" s="22" t="s">
        <v>72</v>
      </c>
      <c r="D82" s="25" t="s">
        <v>210</v>
      </c>
      <c r="E82" s="20" t="s">
        <v>211</v>
      </c>
      <c r="F82" s="35" t="s">
        <v>43</v>
      </c>
      <c r="G82" s="8" t="s">
        <v>373</v>
      </c>
      <c r="H82" s="36" t="s">
        <v>43</v>
      </c>
      <c r="I82" s="36" t="s">
        <v>43</v>
      </c>
      <c r="J82" s="37" t="s">
        <v>43</v>
      </c>
      <c r="K82" s="38" t="s">
        <v>43</v>
      </c>
      <c r="L82" s="37" t="s">
        <v>43</v>
      </c>
    </row>
    <row r="83" spans="2:12" x14ac:dyDescent="0.2">
      <c r="B83" s="22" t="s">
        <v>173</v>
      </c>
      <c r="C83" s="22" t="s">
        <v>72</v>
      </c>
      <c r="D83" s="25" t="s">
        <v>212</v>
      </c>
      <c r="E83" s="20" t="s">
        <v>352</v>
      </c>
      <c r="F83" s="35" t="s">
        <v>43</v>
      </c>
      <c r="G83" s="8" t="s">
        <v>362</v>
      </c>
      <c r="H83" s="36" t="s">
        <v>43</v>
      </c>
      <c r="I83" s="36" t="s">
        <v>43</v>
      </c>
      <c r="J83" s="37" t="s">
        <v>43</v>
      </c>
      <c r="K83" s="38" t="s">
        <v>43</v>
      </c>
      <c r="L83" s="37" t="s">
        <v>43</v>
      </c>
    </row>
    <row r="84" spans="2:12" x14ac:dyDescent="0.2">
      <c r="B84" s="22" t="s">
        <v>173</v>
      </c>
      <c r="C84" s="22" t="s">
        <v>72</v>
      </c>
      <c r="D84" s="25" t="s">
        <v>213</v>
      </c>
      <c r="E84" s="20" t="s">
        <v>328</v>
      </c>
      <c r="F84" s="35" t="s">
        <v>73</v>
      </c>
      <c r="G84" s="8" t="s">
        <v>43</v>
      </c>
      <c r="H84" s="36">
        <v>99.3</v>
      </c>
      <c r="I84" s="36">
        <v>0.7</v>
      </c>
      <c r="J84" s="37" t="s">
        <v>43</v>
      </c>
      <c r="K84" s="38" t="s">
        <v>43</v>
      </c>
      <c r="L84" s="37" t="s">
        <v>43</v>
      </c>
    </row>
    <row r="85" spans="2:12" x14ac:dyDescent="0.2">
      <c r="B85" s="22" t="s">
        <v>173</v>
      </c>
      <c r="C85" s="22" t="s">
        <v>72</v>
      </c>
      <c r="D85" s="25" t="s">
        <v>215</v>
      </c>
      <c r="E85" s="20" t="s">
        <v>133</v>
      </c>
      <c r="F85" s="35" t="s">
        <v>43</v>
      </c>
      <c r="G85" s="8" t="s">
        <v>370</v>
      </c>
      <c r="H85" s="36" t="s">
        <v>43</v>
      </c>
      <c r="I85" s="36" t="s">
        <v>43</v>
      </c>
      <c r="J85" s="37" t="s">
        <v>43</v>
      </c>
      <c r="K85" s="38" t="s">
        <v>43</v>
      </c>
      <c r="L85" s="37" t="s">
        <v>43</v>
      </c>
    </row>
    <row r="86" spans="2:12" x14ac:dyDescent="0.2">
      <c r="B86" s="22" t="s">
        <v>173</v>
      </c>
      <c r="C86" s="22" t="s">
        <v>72</v>
      </c>
      <c r="D86" s="25" t="s">
        <v>220</v>
      </c>
      <c r="E86" s="20" t="s">
        <v>353</v>
      </c>
      <c r="F86" s="35" t="s">
        <v>354</v>
      </c>
      <c r="G86" s="8" t="s">
        <v>241</v>
      </c>
      <c r="H86" s="36">
        <v>100</v>
      </c>
      <c r="I86" s="36" t="s">
        <v>43</v>
      </c>
      <c r="J86" s="37" t="s">
        <v>43</v>
      </c>
      <c r="K86" s="38" t="s">
        <v>43</v>
      </c>
      <c r="L86" s="37" t="s">
        <v>43</v>
      </c>
    </row>
    <row r="87" spans="2:12" x14ac:dyDescent="0.2">
      <c r="B87" s="22" t="s">
        <v>173</v>
      </c>
      <c r="C87" s="22" t="s">
        <v>72</v>
      </c>
      <c r="D87" s="25" t="s">
        <v>216</v>
      </c>
      <c r="E87" s="20" t="s">
        <v>152</v>
      </c>
      <c r="F87" s="35" t="s">
        <v>73</v>
      </c>
      <c r="G87" s="8" t="s">
        <v>43</v>
      </c>
      <c r="H87" s="36" t="s">
        <v>43</v>
      </c>
      <c r="I87" s="36" t="s">
        <v>43</v>
      </c>
      <c r="J87" s="37" t="s">
        <v>43</v>
      </c>
      <c r="K87" s="38">
        <v>30.6</v>
      </c>
      <c r="L87" s="37" t="s">
        <v>43</v>
      </c>
    </row>
    <row r="88" spans="2:12" x14ac:dyDescent="0.2">
      <c r="B88" s="22" t="s">
        <v>173</v>
      </c>
      <c r="C88" s="22" t="s">
        <v>72</v>
      </c>
      <c r="D88" s="25" t="s">
        <v>217</v>
      </c>
      <c r="E88" s="20" t="s">
        <v>328</v>
      </c>
      <c r="F88" s="35" t="s">
        <v>73</v>
      </c>
      <c r="G88" s="8" t="s">
        <v>43</v>
      </c>
      <c r="H88" s="36">
        <v>99.6</v>
      </c>
      <c r="I88" s="36" t="s">
        <v>42</v>
      </c>
      <c r="J88" s="44" t="s">
        <v>43</v>
      </c>
      <c r="K88" s="38" t="s">
        <v>43</v>
      </c>
      <c r="L88" s="37" t="s">
        <v>43</v>
      </c>
    </row>
    <row r="89" spans="2:12" x14ac:dyDescent="0.2">
      <c r="B89" s="22" t="s">
        <v>173</v>
      </c>
      <c r="C89" s="22" t="s">
        <v>72</v>
      </c>
      <c r="D89" s="25" t="s">
        <v>218</v>
      </c>
      <c r="E89" s="20" t="s">
        <v>328</v>
      </c>
      <c r="F89" s="35" t="s">
        <v>73</v>
      </c>
      <c r="G89" s="8" t="s">
        <v>43</v>
      </c>
      <c r="H89" s="36">
        <v>100</v>
      </c>
      <c r="I89" s="36" t="s">
        <v>43</v>
      </c>
      <c r="J89" s="37" t="s">
        <v>43</v>
      </c>
      <c r="K89" s="38" t="s">
        <v>43</v>
      </c>
      <c r="L89" s="37" t="s">
        <v>43</v>
      </c>
    </row>
    <row r="90" spans="2:12" x14ac:dyDescent="0.2">
      <c r="B90" s="22" t="s">
        <v>173</v>
      </c>
      <c r="C90" s="22" t="s">
        <v>72</v>
      </c>
      <c r="D90" s="25" t="s">
        <v>240</v>
      </c>
      <c r="E90" s="20" t="s">
        <v>328</v>
      </c>
      <c r="F90" s="35" t="s">
        <v>43</v>
      </c>
      <c r="G90" s="8" t="s">
        <v>43</v>
      </c>
      <c r="H90" s="36">
        <v>99.7</v>
      </c>
      <c r="I90" s="36" t="s">
        <v>42</v>
      </c>
      <c r="J90" s="37" t="s">
        <v>43</v>
      </c>
      <c r="K90" s="38" t="s">
        <v>43</v>
      </c>
      <c r="L90" s="37" t="s">
        <v>43</v>
      </c>
    </row>
    <row r="91" spans="2:12" x14ac:dyDescent="0.2">
      <c r="B91" s="22" t="s">
        <v>173</v>
      </c>
      <c r="C91" s="22" t="s">
        <v>72</v>
      </c>
      <c r="D91" s="25" t="s">
        <v>239</v>
      </c>
      <c r="E91" s="20" t="s">
        <v>328</v>
      </c>
      <c r="F91" s="35" t="s">
        <v>43</v>
      </c>
      <c r="G91" s="8" t="s">
        <v>43</v>
      </c>
      <c r="H91" s="36">
        <v>99.8</v>
      </c>
      <c r="I91" s="36" t="s">
        <v>42</v>
      </c>
      <c r="J91" s="37" t="s">
        <v>43</v>
      </c>
      <c r="K91" s="38" t="s">
        <v>43</v>
      </c>
      <c r="L91" s="37" t="s">
        <v>43</v>
      </c>
    </row>
    <row r="92" spans="2:12" x14ac:dyDescent="0.2">
      <c r="B92" s="22" t="s">
        <v>173</v>
      </c>
      <c r="C92" s="22" t="s">
        <v>72</v>
      </c>
      <c r="D92" s="25" t="s">
        <v>219</v>
      </c>
      <c r="E92" s="20" t="s">
        <v>151</v>
      </c>
      <c r="F92" s="35" t="s">
        <v>73</v>
      </c>
      <c r="G92" s="8" t="s">
        <v>100</v>
      </c>
      <c r="H92" s="36" t="s">
        <v>43</v>
      </c>
      <c r="I92" s="36" t="s">
        <v>43</v>
      </c>
      <c r="J92" s="37" t="s">
        <v>43</v>
      </c>
      <c r="K92" s="38" t="s">
        <v>43</v>
      </c>
      <c r="L92" s="37" t="s">
        <v>43</v>
      </c>
    </row>
    <row r="93" spans="2:12" x14ac:dyDescent="0.2">
      <c r="B93" s="22" t="s">
        <v>173</v>
      </c>
      <c r="C93" s="22" t="s">
        <v>72</v>
      </c>
      <c r="D93" s="25" t="s">
        <v>238</v>
      </c>
      <c r="E93" s="20" t="s">
        <v>328</v>
      </c>
      <c r="F93" s="35" t="s">
        <v>43</v>
      </c>
      <c r="G93" s="8" t="s">
        <v>43</v>
      </c>
      <c r="H93" s="36">
        <v>97.2</v>
      </c>
      <c r="I93" s="36">
        <v>2.8</v>
      </c>
      <c r="J93" s="37" t="s">
        <v>43</v>
      </c>
      <c r="K93" s="38" t="s">
        <v>43</v>
      </c>
      <c r="L93" s="37" t="s">
        <v>43</v>
      </c>
    </row>
    <row r="94" spans="2:12" x14ac:dyDescent="0.2">
      <c r="B94" s="22" t="s">
        <v>173</v>
      </c>
      <c r="C94" s="22" t="s">
        <v>72</v>
      </c>
      <c r="D94" s="25" t="s">
        <v>221</v>
      </c>
      <c r="E94" s="20" t="s">
        <v>104</v>
      </c>
      <c r="F94" s="35" t="s">
        <v>73</v>
      </c>
      <c r="G94" s="8" t="s">
        <v>43</v>
      </c>
      <c r="H94" s="36" t="s">
        <v>43</v>
      </c>
      <c r="I94" s="36" t="s">
        <v>43</v>
      </c>
      <c r="J94" s="37" t="s">
        <v>43</v>
      </c>
      <c r="K94" s="38" t="s">
        <v>43</v>
      </c>
      <c r="L94" s="37" t="s">
        <v>43</v>
      </c>
    </row>
    <row r="95" spans="2:12" x14ac:dyDescent="0.2">
      <c r="B95" s="22" t="s">
        <v>313</v>
      </c>
      <c r="C95" s="22" t="s">
        <v>72</v>
      </c>
      <c r="D95" s="25" t="s">
        <v>245</v>
      </c>
      <c r="E95" s="20" t="s">
        <v>152</v>
      </c>
      <c r="F95" s="35" t="s">
        <v>73</v>
      </c>
      <c r="G95" s="8" t="s">
        <v>43</v>
      </c>
      <c r="H95" s="36" t="s">
        <v>43</v>
      </c>
      <c r="I95" s="36" t="s">
        <v>43</v>
      </c>
      <c r="J95" s="37" t="s">
        <v>43</v>
      </c>
      <c r="K95" s="38" t="s">
        <v>43</v>
      </c>
      <c r="L95" s="37" t="s">
        <v>43</v>
      </c>
    </row>
    <row r="96" spans="2:12" x14ac:dyDescent="0.2">
      <c r="B96" s="22" t="s">
        <v>313</v>
      </c>
      <c r="C96" s="22" t="s">
        <v>72</v>
      </c>
      <c r="D96" s="25" t="s">
        <v>246</v>
      </c>
      <c r="E96" s="20" t="s">
        <v>152</v>
      </c>
      <c r="F96" s="35" t="s">
        <v>73</v>
      </c>
      <c r="G96" s="8" t="s">
        <v>43</v>
      </c>
      <c r="H96" s="36">
        <v>75.7</v>
      </c>
      <c r="I96" s="36">
        <v>24.3</v>
      </c>
      <c r="J96" s="45" t="s">
        <v>42</v>
      </c>
      <c r="K96" s="114">
        <v>24</v>
      </c>
      <c r="L96" s="37" t="s">
        <v>43</v>
      </c>
    </row>
    <row r="97" spans="2:12" x14ac:dyDescent="0.2">
      <c r="B97" s="22" t="s">
        <v>313</v>
      </c>
      <c r="C97" s="22" t="s">
        <v>72</v>
      </c>
      <c r="D97" s="25" t="s">
        <v>247</v>
      </c>
      <c r="E97" s="20" t="s">
        <v>152</v>
      </c>
      <c r="F97" s="35" t="s">
        <v>73</v>
      </c>
      <c r="G97" s="8" t="s">
        <v>43</v>
      </c>
      <c r="H97" s="36" t="s">
        <v>43</v>
      </c>
      <c r="I97" s="36" t="s">
        <v>43</v>
      </c>
      <c r="J97" s="37" t="s">
        <v>43</v>
      </c>
      <c r="K97" s="38" t="s">
        <v>43</v>
      </c>
      <c r="L97" s="37" t="s">
        <v>43</v>
      </c>
    </row>
    <row r="98" spans="2:12" x14ac:dyDescent="0.2">
      <c r="B98" s="22" t="s">
        <v>313</v>
      </c>
      <c r="C98" s="22" t="s">
        <v>72</v>
      </c>
      <c r="D98" s="25" t="s">
        <v>248</v>
      </c>
      <c r="E98" s="20" t="s">
        <v>329</v>
      </c>
      <c r="F98" s="35" t="s">
        <v>73</v>
      </c>
      <c r="G98" s="8" t="s">
        <v>359</v>
      </c>
      <c r="H98" s="36">
        <v>99.1</v>
      </c>
      <c r="I98" s="36">
        <v>0.8</v>
      </c>
      <c r="J98" s="37" t="s">
        <v>43</v>
      </c>
      <c r="K98" s="38">
        <v>27.6</v>
      </c>
      <c r="L98" s="37" t="s">
        <v>43</v>
      </c>
    </row>
    <row r="99" spans="2:12" x14ac:dyDescent="0.2">
      <c r="B99" s="22" t="s">
        <v>313</v>
      </c>
      <c r="C99" s="22" t="s">
        <v>72</v>
      </c>
      <c r="D99" s="25" t="s">
        <v>249</v>
      </c>
      <c r="E99" s="20" t="s">
        <v>137</v>
      </c>
      <c r="F99" s="35" t="s">
        <v>43</v>
      </c>
      <c r="G99" s="8" t="s">
        <v>74</v>
      </c>
      <c r="H99" s="36" t="s">
        <v>43</v>
      </c>
      <c r="I99" s="36" t="s">
        <v>43</v>
      </c>
      <c r="J99" s="37" t="s">
        <v>43</v>
      </c>
      <c r="K99" s="38" t="s">
        <v>43</v>
      </c>
      <c r="L99" s="37" t="s">
        <v>43</v>
      </c>
    </row>
    <row r="100" spans="2:12" x14ac:dyDescent="0.2">
      <c r="B100" s="22" t="s">
        <v>313</v>
      </c>
      <c r="C100" s="22" t="s">
        <v>72</v>
      </c>
      <c r="D100" s="25" t="s">
        <v>249</v>
      </c>
      <c r="E100" s="20" t="s">
        <v>140</v>
      </c>
      <c r="F100" s="35" t="s">
        <v>43</v>
      </c>
      <c r="G100" s="8" t="s">
        <v>74</v>
      </c>
      <c r="H100" s="36" t="s">
        <v>43</v>
      </c>
      <c r="I100" s="36" t="s">
        <v>43</v>
      </c>
      <c r="J100" s="37" t="s">
        <v>43</v>
      </c>
      <c r="K100" s="38" t="s">
        <v>43</v>
      </c>
      <c r="L100" s="37" t="s">
        <v>43</v>
      </c>
    </row>
    <row r="101" spans="2:12" x14ac:dyDescent="0.2">
      <c r="B101" s="22" t="s">
        <v>313</v>
      </c>
      <c r="C101" s="22" t="s">
        <v>72</v>
      </c>
      <c r="D101" s="25" t="s">
        <v>250</v>
      </c>
      <c r="E101" s="20" t="s">
        <v>350</v>
      </c>
      <c r="F101" s="35" t="s">
        <v>73</v>
      </c>
      <c r="G101" s="8" t="s">
        <v>389</v>
      </c>
      <c r="H101" s="36">
        <v>99.3</v>
      </c>
      <c r="I101" s="36">
        <v>0.7</v>
      </c>
      <c r="J101" s="37" t="s">
        <v>43</v>
      </c>
      <c r="K101" s="38">
        <v>26.2</v>
      </c>
      <c r="L101" s="37" t="s">
        <v>43</v>
      </c>
    </row>
    <row r="102" spans="2:12" x14ac:dyDescent="0.2">
      <c r="B102" s="22" t="s">
        <v>313</v>
      </c>
      <c r="C102" s="22" t="s">
        <v>72</v>
      </c>
      <c r="D102" s="25" t="s">
        <v>251</v>
      </c>
      <c r="E102" s="20" t="s">
        <v>350</v>
      </c>
      <c r="F102" s="35" t="s">
        <v>73</v>
      </c>
      <c r="G102" s="8" t="s">
        <v>358</v>
      </c>
      <c r="H102" s="36">
        <v>99.9</v>
      </c>
      <c r="I102" s="36" t="s">
        <v>42</v>
      </c>
      <c r="J102" s="37" t="s">
        <v>43</v>
      </c>
      <c r="K102" s="38" t="s">
        <v>43</v>
      </c>
      <c r="L102" s="37" t="s">
        <v>43</v>
      </c>
    </row>
    <row r="103" spans="2:12" x14ac:dyDescent="0.2">
      <c r="B103" s="22" t="s">
        <v>313</v>
      </c>
      <c r="C103" s="22" t="s">
        <v>72</v>
      </c>
      <c r="D103" s="25" t="s">
        <v>252</v>
      </c>
      <c r="E103" s="20" t="s">
        <v>152</v>
      </c>
      <c r="F103" s="35" t="s">
        <v>354</v>
      </c>
      <c r="G103" s="8" t="s">
        <v>43</v>
      </c>
      <c r="H103" s="36" t="s">
        <v>43</v>
      </c>
      <c r="I103" s="36" t="s">
        <v>43</v>
      </c>
      <c r="J103" s="37" t="s">
        <v>43</v>
      </c>
      <c r="K103" s="38">
        <v>24.1</v>
      </c>
      <c r="L103" s="37" t="s">
        <v>43</v>
      </c>
    </row>
    <row r="104" spans="2:12" x14ac:dyDescent="0.2">
      <c r="B104" s="22" t="s">
        <v>313</v>
      </c>
      <c r="C104" s="22" t="s">
        <v>72</v>
      </c>
      <c r="D104" s="25" t="s">
        <v>253</v>
      </c>
      <c r="E104" s="20" t="s">
        <v>152</v>
      </c>
      <c r="F104" s="35" t="s">
        <v>73</v>
      </c>
      <c r="G104" s="8" t="s">
        <v>43</v>
      </c>
      <c r="H104" s="36" t="s">
        <v>43</v>
      </c>
      <c r="I104" s="36" t="s">
        <v>43</v>
      </c>
      <c r="J104" s="37" t="s">
        <v>43</v>
      </c>
      <c r="K104" s="38" t="s">
        <v>43</v>
      </c>
      <c r="L104" s="37" t="s">
        <v>43</v>
      </c>
    </row>
    <row r="105" spans="2:12" x14ac:dyDescent="0.2">
      <c r="B105" s="22" t="s">
        <v>313</v>
      </c>
      <c r="C105" s="22" t="s">
        <v>72</v>
      </c>
      <c r="D105" s="25" t="s">
        <v>254</v>
      </c>
      <c r="E105" s="20" t="s">
        <v>152</v>
      </c>
      <c r="F105" s="35" t="s">
        <v>73</v>
      </c>
      <c r="G105" s="8" t="s">
        <v>43</v>
      </c>
      <c r="H105" s="36" t="s">
        <v>43</v>
      </c>
      <c r="I105" s="36" t="s">
        <v>43</v>
      </c>
      <c r="J105" s="37" t="s">
        <v>43</v>
      </c>
      <c r="K105" s="38">
        <v>25.9</v>
      </c>
      <c r="L105" s="37" t="s">
        <v>43</v>
      </c>
    </row>
    <row r="106" spans="2:12" x14ac:dyDescent="0.2">
      <c r="B106" s="22" t="s">
        <v>313</v>
      </c>
      <c r="C106" s="22" t="s">
        <v>72</v>
      </c>
      <c r="D106" s="25" t="s">
        <v>255</v>
      </c>
      <c r="E106" s="20" t="s">
        <v>350</v>
      </c>
      <c r="F106" s="35" t="s">
        <v>73</v>
      </c>
      <c r="G106" s="8" t="s">
        <v>371</v>
      </c>
      <c r="H106" s="36">
        <v>99.6</v>
      </c>
      <c r="I106" s="36" t="s">
        <v>42</v>
      </c>
      <c r="J106" s="37" t="s">
        <v>43</v>
      </c>
      <c r="K106" s="114">
        <v>29</v>
      </c>
      <c r="L106" s="37" t="s">
        <v>43</v>
      </c>
    </row>
    <row r="107" spans="2:12" x14ac:dyDescent="0.2">
      <c r="B107" s="22" t="s">
        <v>313</v>
      </c>
      <c r="C107" s="22" t="s">
        <v>72</v>
      </c>
      <c r="D107" s="25" t="s">
        <v>256</v>
      </c>
      <c r="E107" s="20" t="s">
        <v>185</v>
      </c>
      <c r="F107" s="35" t="s">
        <v>73</v>
      </c>
      <c r="G107" s="8" t="s">
        <v>358</v>
      </c>
      <c r="H107" s="36" t="s">
        <v>43</v>
      </c>
      <c r="I107" s="36" t="s">
        <v>43</v>
      </c>
      <c r="J107" s="37" t="s">
        <v>43</v>
      </c>
      <c r="K107" s="38" t="s">
        <v>43</v>
      </c>
      <c r="L107" s="37" t="s">
        <v>43</v>
      </c>
    </row>
    <row r="108" spans="2:12" x14ac:dyDescent="0.2">
      <c r="B108" s="22" t="s">
        <v>313</v>
      </c>
      <c r="C108" s="22" t="s">
        <v>72</v>
      </c>
      <c r="D108" s="25" t="s">
        <v>257</v>
      </c>
      <c r="E108" s="20" t="s">
        <v>328</v>
      </c>
      <c r="F108" s="35" t="s">
        <v>73</v>
      </c>
      <c r="G108" s="8" t="s">
        <v>43</v>
      </c>
      <c r="H108" s="36">
        <v>99.9</v>
      </c>
      <c r="I108" s="36" t="s">
        <v>42</v>
      </c>
      <c r="J108" s="37" t="s">
        <v>43</v>
      </c>
      <c r="K108" s="114">
        <v>20</v>
      </c>
      <c r="L108" s="37" t="s">
        <v>43</v>
      </c>
    </row>
    <row r="109" spans="2:12" x14ac:dyDescent="0.2">
      <c r="B109" s="22" t="s">
        <v>313</v>
      </c>
      <c r="C109" s="22" t="s">
        <v>72</v>
      </c>
      <c r="D109" s="25" t="s">
        <v>258</v>
      </c>
      <c r="E109" s="20" t="s">
        <v>328</v>
      </c>
      <c r="F109" s="35" t="s">
        <v>73</v>
      </c>
      <c r="G109" s="8" t="s">
        <v>43</v>
      </c>
      <c r="H109" s="36" t="s">
        <v>43</v>
      </c>
      <c r="I109" s="36" t="s">
        <v>43</v>
      </c>
      <c r="J109" s="37" t="s">
        <v>43</v>
      </c>
      <c r="K109" s="38">
        <v>30.9</v>
      </c>
      <c r="L109" s="37" t="s">
        <v>43</v>
      </c>
    </row>
    <row r="110" spans="2:12" x14ac:dyDescent="0.2">
      <c r="B110" s="22" t="s">
        <v>313</v>
      </c>
      <c r="C110" s="22" t="s">
        <v>72</v>
      </c>
      <c r="D110" s="25" t="s">
        <v>259</v>
      </c>
      <c r="E110" s="20" t="s">
        <v>152</v>
      </c>
      <c r="F110" s="35" t="s">
        <v>73</v>
      </c>
      <c r="G110" s="8" t="s">
        <v>43</v>
      </c>
      <c r="H110" s="36" t="s">
        <v>43</v>
      </c>
      <c r="I110" s="36" t="s">
        <v>43</v>
      </c>
      <c r="J110" s="37" t="s">
        <v>43</v>
      </c>
      <c r="K110" s="38">
        <v>30.5</v>
      </c>
      <c r="L110" s="37" t="s">
        <v>43</v>
      </c>
    </row>
    <row r="111" spans="2:12" x14ac:dyDescent="0.2">
      <c r="B111" s="22" t="s">
        <v>313</v>
      </c>
      <c r="C111" s="22" t="s">
        <v>72</v>
      </c>
      <c r="D111" s="25" t="s">
        <v>260</v>
      </c>
      <c r="E111" s="20" t="s">
        <v>151</v>
      </c>
      <c r="F111" s="35" t="s">
        <v>73</v>
      </c>
      <c r="G111" s="8" t="s">
        <v>43</v>
      </c>
      <c r="H111" s="36">
        <v>99.4</v>
      </c>
      <c r="I111" s="36">
        <v>0.6</v>
      </c>
      <c r="J111" s="37" t="s">
        <v>43</v>
      </c>
      <c r="K111" s="38">
        <v>23.8</v>
      </c>
      <c r="L111" s="37" t="s">
        <v>43</v>
      </c>
    </row>
    <row r="112" spans="2:12" x14ac:dyDescent="0.2">
      <c r="B112" s="22" t="s">
        <v>313</v>
      </c>
      <c r="C112" s="22" t="s">
        <v>72</v>
      </c>
      <c r="D112" s="25" t="s">
        <v>261</v>
      </c>
      <c r="E112" s="20" t="s">
        <v>151</v>
      </c>
      <c r="F112" s="35" t="s">
        <v>73</v>
      </c>
      <c r="G112" s="8" t="s">
        <v>358</v>
      </c>
      <c r="H112" s="36" t="s">
        <v>43</v>
      </c>
      <c r="I112" s="36" t="s">
        <v>43</v>
      </c>
      <c r="J112" s="37" t="s">
        <v>43</v>
      </c>
      <c r="K112" s="38" t="s">
        <v>43</v>
      </c>
      <c r="L112" s="37" t="s">
        <v>43</v>
      </c>
    </row>
    <row r="113" spans="2:12" x14ac:dyDescent="0.2">
      <c r="B113" s="22" t="s">
        <v>313</v>
      </c>
      <c r="C113" s="22" t="s">
        <v>72</v>
      </c>
      <c r="D113" s="25" t="s">
        <v>262</v>
      </c>
      <c r="E113" s="20" t="s">
        <v>151</v>
      </c>
      <c r="F113" s="35" t="s">
        <v>73</v>
      </c>
      <c r="G113" s="8" t="s">
        <v>263</v>
      </c>
      <c r="H113" s="36" t="s">
        <v>43</v>
      </c>
      <c r="I113" s="36" t="s">
        <v>43</v>
      </c>
      <c r="J113" s="37" t="s">
        <v>43</v>
      </c>
      <c r="K113" s="38" t="s">
        <v>43</v>
      </c>
      <c r="L113" s="37" t="s">
        <v>43</v>
      </c>
    </row>
    <row r="114" spans="2:12" x14ac:dyDescent="0.2">
      <c r="B114" s="22" t="s">
        <v>313</v>
      </c>
      <c r="C114" s="22" t="s">
        <v>72</v>
      </c>
      <c r="D114" s="25" t="s">
        <v>264</v>
      </c>
      <c r="E114" s="20" t="s">
        <v>183</v>
      </c>
      <c r="F114" s="35" t="s">
        <v>73</v>
      </c>
      <c r="G114" s="8" t="s">
        <v>372</v>
      </c>
      <c r="H114" s="36" t="s">
        <v>43</v>
      </c>
      <c r="I114" s="36" t="s">
        <v>43</v>
      </c>
      <c r="J114" s="37" t="s">
        <v>43</v>
      </c>
      <c r="K114" s="38" t="s">
        <v>43</v>
      </c>
      <c r="L114" s="37" t="s">
        <v>43</v>
      </c>
    </row>
    <row r="115" spans="2:12" x14ac:dyDescent="0.2">
      <c r="B115" s="22" t="s">
        <v>313</v>
      </c>
      <c r="C115" s="22" t="s">
        <v>72</v>
      </c>
      <c r="D115" s="25" t="s">
        <v>265</v>
      </c>
      <c r="E115" s="20" t="s">
        <v>328</v>
      </c>
      <c r="F115" s="35" t="s">
        <v>73</v>
      </c>
      <c r="G115" s="8" t="s">
        <v>43</v>
      </c>
      <c r="H115" s="36">
        <v>99.4</v>
      </c>
      <c r="I115" s="36">
        <v>0.6</v>
      </c>
      <c r="J115" s="37" t="s">
        <v>43</v>
      </c>
      <c r="K115" s="38" t="s">
        <v>43</v>
      </c>
      <c r="L115" s="37" t="s">
        <v>43</v>
      </c>
    </row>
    <row r="116" spans="2:12" x14ac:dyDescent="0.2">
      <c r="B116" s="22" t="s">
        <v>313</v>
      </c>
      <c r="C116" s="22" t="s">
        <v>72</v>
      </c>
      <c r="D116" s="25" t="s">
        <v>268</v>
      </c>
      <c r="E116" s="20" t="s">
        <v>351</v>
      </c>
      <c r="F116" s="35" t="s">
        <v>43</v>
      </c>
      <c r="G116" s="8" t="s">
        <v>266</v>
      </c>
      <c r="H116" s="36" t="s">
        <v>43</v>
      </c>
      <c r="I116" s="36" t="s">
        <v>43</v>
      </c>
      <c r="J116" s="37" t="s">
        <v>43</v>
      </c>
      <c r="K116" s="38" t="s">
        <v>43</v>
      </c>
      <c r="L116" s="37" t="s">
        <v>43</v>
      </c>
    </row>
    <row r="117" spans="2:12" x14ac:dyDescent="0.2">
      <c r="B117" s="22" t="s">
        <v>313</v>
      </c>
      <c r="C117" s="22" t="s">
        <v>72</v>
      </c>
      <c r="D117" s="25" t="s">
        <v>267</v>
      </c>
      <c r="E117" s="20" t="s">
        <v>328</v>
      </c>
      <c r="F117" s="35" t="s">
        <v>73</v>
      </c>
      <c r="G117" s="8" t="s">
        <v>43</v>
      </c>
      <c r="H117" s="36">
        <v>99.6</v>
      </c>
      <c r="I117" s="36" t="s">
        <v>42</v>
      </c>
      <c r="J117" s="37" t="s">
        <v>43</v>
      </c>
      <c r="K117" s="38" t="s">
        <v>43</v>
      </c>
      <c r="L117" s="37" t="s">
        <v>43</v>
      </c>
    </row>
    <row r="118" spans="2:12" x14ac:dyDescent="0.2">
      <c r="B118" s="22" t="s">
        <v>313</v>
      </c>
      <c r="C118" s="22" t="s">
        <v>72</v>
      </c>
      <c r="D118" s="25" t="s">
        <v>269</v>
      </c>
      <c r="E118" s="20" t="s">
        <v>151</v>
      </c>
      <c r="F118" s="35" t="s">
        <v>73</v>
      </c>
      <c r="G118" s="8" t="s">
        <v>43</v>
      </c>
      <c r="H118" s="36">
        <v>99.4</v>
      </c>
      <c r="I118" s="36">
        <v>0.6</v>
      </c>
      <c r="J118" s="37" t="s">
        <v>43</v>
      </c>
      <c r="K118" s="38" t="s">
        <v>43</v>
      </c>
      <c r="L118" s="37" t="s">
        <v>43</v>
      </c>
    </row>
    <row r="119" spans="2:12" x14ac:dyDescent="0.2">
      <c r="B119" s="22" t="s">
        <v>313</v>
      </c>
      <c r="C119" s="22" t="s">
        <v>72</v>
      </c>
      <c r="D119" s="25" t="s">
        <v>270</v>
      </c>
      <c r="E119" s="20" t="s">
        <v>151</v>
      </c>
      <c r="F119" s="35" t="s">
        <v>73</v>
      </c>
      <c r="G119" s="8" t="s">
        <v>361</v>
      </c>
      <c r="H119" s="36" t="s">
        <v>43</v>
      </c>
      <c r="I119" s="36" t="s">
        <v>43</v>
      </c>
      <c r="J119" s="37" t="s">
        <v>43</v>
      </c>
      <c r="K119" s="38" t="s">
        <v>43</v>
      </c>
      <c r="L119" s="37" t="s">
        <v>43</v>
      </c>
    </row>
    <row r="120" spans="2:12" x14ac:dyDescent="0.2">
      <c r="B120" s="22" t="s">
        <v>313</v>
      </c>
      <c r="C120" s="22" t="s">
        <v>72</v>
      </c>
      <c r="D120" s="25" t="s">
        <v>271</v>
      </c>
      <c r="E120" s="20" t="s">
        <v>133</v>
      </c>
      <c r="F120" s="35" t="s">
        <v>43</v>
      </c>
      <c r="G120" s="8" t="s">
        <v>74</v>
      </c>
      <c r="H120" s="36" t="s">
        <v>43</v>
      </c>
      <c r="I120" s="36" t="s">
        <v>43</v>
      </c>
      <c r="J120" s="37" t="s">
        <v>43</v>
      </c>
      <c r="K120" s="38" t="s">
        <v>43</v>
      </c>
      <c r="L120" s="37" t="s">
        <v>43</v>
      </c>
    </row>
    <row r="121" spans="2:12" x14ac:dyDescent="0.2">
      <c r="B121" s="22" t="s">
        <v>313</v>
      </c>
      <c r="C121" s="22" t="s">
        <v>72</v>
      </c>
      <c r="D121" s="25" t="s">
        <v>272</v>
      </c>
      <c r="E121" s="20" t="s">
        <v>329</v>
      </c>
      <c r="F121" s="35" t="s">
        <v>73</v>
      </c>
      <c r="G121" s="8" t="s">
        <v>360</v>
      </c>
      <c r="H121" s="36">
        <v>81.599999999999994</v>
      </c>
      <c r="I121" s="36">
        <v>18.3</v>
      </c>
      <c r="J121" s="45" t="s">
        <v>42</v>
      </c>
      <c r="K121" s="38" t="s">
        <v>43</v>
      </c>
      <c r="L121" s="37" t="s">
        <v>43</v>
      </c>
    </row>
    <row r="122" spans="2:12" x14ac:dyDescent="0.2">
      <c r="B122" s="22" t="s">
        <v>313</v>
      </c>
      <c r="C122" s="22" t="s">
        <v>72</v>
      </c>
      <c r="D122" s="25" t="s">
        <v>273</v>
      </c>
      <c r="E122" s="20" t="s">
        <v>152</v>
      </c>
      <c r="F122" s="35" t="s">
        <v>73</v>
      </c>
      <c r="G122" s="8" t="s">
        <v>43</v>
      </c>
      <c r="H122" s="36" t="s">
        <v>43</v>
      </c>
      <c r="I122" s="36" t="s">
        <v>43</v>
      </c>
      <c r="J122" s="37" t="s">
        <v>43</v>
      </c>
      <c r="K122" s="38" t="s">
        <v>43</v>
      </c>
      <c r="L122" s="37" t="s">
        <v>43</v>
      </c>
    </row>
    <row r="123" spans="2:12" x14ac:dyDescent="0.2">
      <c r="B123" s="22" t="s">
        <v>313</v>
      </c>
      <c r="C123" s="22" t="s">
        <v>72</v>
      </c>
      <c r="D123" s="25" t="s">
        <v>274</v>
      </c>
      <c r="E123" s="20" t="s">
        <v>152</v>
      </c>
      <c r="F123" s="35" t="s">
        <v>73</v>
      </c>
      <c r="G123" s="8" t="s">
        <v>43</v>
      </c>
      <c r="H123" s="36" t="s">
        <v>43</v>
      </c>
      <c r="I123" s="36" t="s">
        <v>43</v>
      </c>
      <c r="J123" s="37" t="s">
        <v>43</v>
      </c>
      <c r="K123" s="38" t="s">
        <v>43</v>
      </c>
      <c r="L123" s="37" t="s">
        <v>43</v>
      </c>
    </row>
    <row r="124" spans="2:12" x14ac:dyDescent="0.2">
      <c r="B124" s="22" t="s">
        <v>313</v>
      </c>
      <c r="C124" s="22" t="s">
        <v>72</v>
      </c>
      <c r="D124" s="25" t="s">
        <v>275</v>
      </c>
      <c r="E124" s="20" t="s">
        <v>328</v>
      </c>
      <c r="F124" s="35" t="s">
        <v>73</v>
      </c>
      <c r="G124" s="8" t="s">
        <v>43</v>
      </c>
      <c r="H124" s="36">
        <v>99</v>
      </c>
      <c r="I124" s="36">
        <v>1</v>
      </c>
      <c r="J124" s="37" t="s">
        <v>43</v>
      </c>
      <c r="K124" s="38" t="s">
        <v>43</v>
      </c>
      <c r="L124" s="37" t="s">
        <v>43</v>
      </c>
    </row>
    <row r="125" spans="2:12" x14ac:dyDescent="0.2">
      <c r="B125" s="22" t="s">
        <v>313</v>
      </c>
      <c r="C125" s="22" t="s">
        <v>72</v>
      </c>
      <c r="D125" s="25" t="s">
        <v>282</v>
      </c>
      <c r="E125" s="20" t="s">
        <v>328</v>
      </c>
      <c r="F125" s="35" t="s">
        <v>73</v>
      </c>
      <c r="G125" s="8" t="s">
        <v>43</v>
      </c>
      <c r="H125" s="36">
        <v>99.3</v>
      </c>
      <c r="I125" s="36">
        <v>0.7</v>
      </c>
      <c r="J125" s="37" t="s">
        <v>43</v>
      </c>
      <c r="K125" s="38" t="s">
        <v>43</v>
      </c>
      <c r="L125" s="37" t="s">
        <v>43</v>
      </c>
    </row>
    <row r="126" spans="2:12" x14ac:dyDescent="0.2">
      <c r="B126" s="22" t="s">
        <v>313</v>
      </c>
      <c r="C126" s="22" t="s">
        <v>72</v>
      </c>
      <c r="D126" s="25" t="s">
        <v>283</v>
      </c>
      <c r="E126" s="20" t="s">
        <v>152</v>
      </c>
      <c r="F126" s="35" t="s">
        <v>73</v>
      </c>
      <c r="G126" s="8" t="s">
        <v>43</v>
      </c>
      <c r="H126" s="36" t="s">
        <v>43</v>
      </c>
      <c r="I126" s="36" t="s">
        <v>43</v>
      </c>
      <c r="J126" s="37" t="s">
        <v>43</v>
      </c>
      <c r="K126" s="38">
        <v>25.5</v>
      </c>
      <c r="L126" s="37" t="s">
        <v>43</v>
      </c>
    </row>
    <row r="127" spans="2:12" x14ac:dyDescent="0.2">
      <c r="B127" s="22" t="s">
        <v>313</v>
      </c>
      <c r="C127" s="22" t="s">
        <v>72</v>
      </c>
      <c r="D127" s="25" t="s">
        <v>284</v>
      </c>
      <c r="E127" s="20" t="s">
        <v>152</v>
      </c>
      <c r="F127" s="35" t="s">
        <v>73</v>
      </c>
      <c r="G127" s="8" t="s">
        <v>43</v>
      </c>
      <c r="H127" s="36" t="s">
        <v>43</v>
      </c>
      <c r="I127" s="36" t="s">
        <v>43</v>
      </c>
      <c r="J127" s="37" t="s">
        <v>43</v>
      </c>
      <c r="K127" s="38">
        <v>25.5</v>
      </c>
      <c r="L127" s="37" t="s">
        <v>43</v>
      </c>
    </row>
    <row r="128" spans="2:12" x14ac:dyDescent="0.2">
      <c r="B128" s="22" t="s">
        <v>313</v>
      </c>
      <c r="C128" s="22" t="s">
        <v>72</v>
      </c>
      <c r="D128" s="25" t="s">
        <v>285</v>
      </c>
      <c r="E128" s="20" t="s">
        <v>328</v>
      </c>
      <c r="F128" s="35" t="s">
        <v>73</v>
      </c>
      <c r="G128" s="8" t="s">
        <v>43</v>
      </c>
      <c r="H128" s="36">
        <v>99.5</v>
      </c>
      <c r="I128" s="36">
        <v>0.5</v>
      </c>
      <c r="J128" s="37" t="s">
        <v>43</v>
      </c>
      <c r="K128" s="38" t="s">
        <v>43</v>
      </c>
      <c r="L128" s="37" t="s">
        <v>43</v>
      </c>
    </row>
    <row r="129" spans="2:12" x14ac:dyDescent="0.2">
      <c r="B129" s="22" t="s">
        <v>313</v>
      </c>
      <c r="C129" s="22" t="s">
        <v>72</v>
      </c>
      <c r="D129" s="25" t="s">
        <v>286</v>
      </c>
      <c r="E129" s="20" t="s">
        <v>328</v>
      </c>
      <c r="F129" s="35" t="s">
        <v>354</v>
      </c>
      <c r="G129" s="8" t="s">
        <v>43</v>
      </c>
      <c r="H129" s="36">
        <v>99.9</v>
      </c>
      <c r="I129" s="36" t="s">
        <v>42</v>
      </c>
      <c r="J129" s="37" t="s">
        <v>43</v>
      </c>
      <c r="K129" s="38" t="s">
        <v>43</v>
      </c>
      <c r="L129" s="37" t="s">
        <v>43</v>
      </c>
    </row>
    <row r="130" spans="2:12" x14ac:dyDescent="0.2">
      <c r="B130" s="22" t="s">
        <v>313</v>
      </c>
      <c r="C130" s="22" t="s">
        <v>72</v>
      </c>
      <c r="D130" s="25" t="s">
        <v>219</v>
      </c>
      <c r="E130" s="20" t="s">
        <v>328</v>
      </c>
      <c r="F130" s="35" t="s">
        <v>73</v>
      </c>
      <c r="G130" s="8" t="s">
        <v>43</v>
      </c>
      <c r="H130" s="36" t="s">
        <v>43</v>
      </c>
      <c r="I130" s="36" t="s">
        <v>43</v>
      </c>
      <c r="J130" s="37" t="s">
        <v>43</v>
      </c>
      <c r="K130" s="38" t="s">
        <v>43</v>
      </c>
      <c r="L130" s="37" t="s">
        <v>43</v>
      </c>
    </row>
    <row r="131" spans="2:12" x14ac:dyDescent="0.2">
      <c r="B131" s="22" t="s">
        <v>313</v>
      </c>
      <c r="C131" s="22" t="s">
        <v>72</v>
      </c>
      <c r="D131" s="25" t="s">
        <v>287</v>
      </c>
      <c r="E131" s="20" t="s">
        <v>152</v>
      </c>
      <c r="F131" s="35" t="s">
        <v>73</v>
      </c>
      <c r="G131" s="8" t="s">
        <v>43</v>
      </c>
      <c r="H131" s="36" t="s">
        <v>43</v>
      </c>
      <c r="I131" s="36" t="s">
        <v>43</v>
      </c>
      <c r="J131" s="37" t="s">
        <v>43</v>
      </c>
      <c r="K131" s="38" t="s">
        <v>43</v>
      </c>
      <c r="L131" s="37" t="s">
        <v>43</v>
      </c>
    </row>
    <row r="132" spans="2:12" x14ac:dyDescent="0.2">
      <c r="B132" s="22" t="s">
        <v>313</v>
      </c>
      <c r="C132" s="22" t="s">
        <v>72</v>
      </c>
      <c r="D132" s="25" t="s">
        <v>288</v>
      </c>
      <c r="E132" s="20" t="s">
        <v>350</v>
      </c>
      <c r="F132" s="35" t="s">
        <v>43</v>
      </c>
      <c r="G132" s="8" t="s">
        <v>358</v>
      </c>
      <c r="H132" s="36">
        <v>99.2</v>
      </c>
      <c r="I132" s="36">
        <v>0.6</v>
      </c>
      <c r="J132" s="45" t="s">
        <v>42</v>
      </c>
      <c r="K132" s="38" t="s">
        <v>43</v>
      </c>
      <c r="L132" s="37" t="s">
        <v>43</v>
      </c>
    </row>
    <row r="133" spans="2:12" x14ac:dyDescent="0.2">
      <c r="B133" s="22" t="s">
        <v>313</v>
      </c>
      <c r="C133" s="22" t="s">
        <v>72</v>
      </c>
      <c r="D133" s="25" t="s">
        <v>289</v>
      </c>
      <c r="E133" s="20" t="s">
        <v>329</v>
      </c>
      <c r="F133" s="35" t="s">
        <v>73</v>
      </c>
      <c r="G133" s="8" t="s">
        <v>291</v>
      </c>
      <c r="H133" s="36">
        <v>68.3</v>
      </c>
      <c r="I133" s="36">
        <v>31.7</v>
      </c>
      <c r="J133" s="37" t="s">
        <v>43</v>
      </c>
      <c r="K133" s="38" t="s">
        <v>43</v>
      </c>
      <c r="L133" s="37" t="s">
        <v>43</v>
      </c>
    </row>
    <row r="134" spans="2:12" x14ac:dyDescent="0.2">
      <c r="B134" s="22" t="s">
        <v>313</v>
      </c>
      <c r="C134" s="22" t="s">
        <v>72</v>
      </c>
      <c r="D134" s="25" t="s">
        <v>290</v>
      </c>
      <c r="E134" s="20" t="s">
        <v>152</v>
      </c>
      <c r="F134" s="35" t="s">
        <v>73</v>
      </c>
      <c r="G134" s="8" t="s">
        <v>43</v>
      </c>
      <c r="H134" s="36" t="s">
        <v>43</v>
      </c>
      <c r="I134" s="36" t="s">
        <v>43</v>
      </c>
      <c r="J134" s="37" t="s">
        <v>43</v>
      </c>
      <c r="K134" s="38" t="s">
        <v>43</v>
      </c>
      <c r="L134" s="37" t="s">
        <v>43</v>
      </c>
    </row>
    <row r="135" spans="2:12" x14ac:dyDescent="0.2">
      <c r="B135" s="22" t="s">
        <v>313</v>
      </c>
      <c r="C135" s="22" t="s">
        <v>72</v>
      </c>
      <c r="D135" s="25" t="s">
        <v>141</v>
      </c>
      <c r="E135" s="20" t="s">
        <v>328</v>
      </c>
      <c r="F135" s="35" t="s">
        <v>73</v>
      </c>
      <c r="G135" s="8" t="s">
        <v>43</v>
      </c>
      <c r="H135" s="36">
        <v>99.9</v>
      </c>
      <c r="I135" s="36" t="s">
        <v>42</v>
      </c>
      <c r="J135" s="37" t="s">
        <v>43</v>
      </c>
      <c r="K135" s="38" t="s">
        <v>43</v>
      </c>
      <c r="L135" s="37" t="s">
        <v>43</v>
      </c>
    </row>
    <row r="136" spans="2:12" x14ac:dyDescent="0.2">
      <c r="B136" s="22" t="s">
        <v>313</v>
      </c>
      <c r="C136" s="22" t="s">
        <v>72</v>
      </c>
      <c r="D136" s="25" t="s">
        <v>292</v>
      </c>
      <c r="E136" s="20" t="s">
        <v>152</v>
      </c>
      <c r="F136" s="35" t="s">
        <v>73</v>
      </c>
      <c r="G136" s="8" t="s">
        <v>43</v>
      </c>
      <c r="H136" s="36" t="s">
        <v>43</v>
      </c>
      <c r="I136" s="36" t="s">
        <v>43</v>
      </c>
      <c r="J136" s="37" t="s">
        <v>43</v>
      </c>
      <c r="K136" s="114">
        <v>30</v>
      </c>
      <c r="L136" s="37" t="s">
        <v>43</v>
      </c>
    </row>
    <row r="137" spans="2:12" x14ac:dyDescent="0.2">
      <c r="B137" s="22" t="s">
        <v>313</v>
      </c>
      <c r="C137" s="22" t="s">
        <v>72</v>
      </c>
      <c r="D137" s="25" t="s">
        <v>293</v>
      </c>
      <c r="E137" s="20" t="s">
        <v>327</v>
      </c>
      <c r="F137" s="35" t="s">
        <v>73</v>
      </c>
      <c r="G137" s="8" t="s">
        <v>361</v>
      </c>
      <c r="H137" s="36">
        <v>100</v>
      </c>
      <c r="I137" s="36" t="s">
        <v>43</v>
      </c>
      <c r="J137" s="37" t="s">
        <v>43</v>
      </c>
      <c r="K137" s="38">
        <v>29.1</v>
      </c>
      <c r="L137" s="37" t="s">
        <v>43</v>
      </c>
    </row>
    <row r="138" spans="2:12" x14ac:dyDescent="0.2">
      <c r="B138" s="22" t="s">
        <v>313</v>
      </c>
      <c r="C138" s="22" t="s">
        <v>72</v>
      </c>
      <c r="D138" s="25" t="s">
        <v>294</v>
      </c>
      <c r="E138" s="20" t="s">
        <v>151</v>
      </c>
      <c r="F138" s="35" t="s">
        <v>73</v>
      </c>
      <c r="G138" s="8" t="s">
        <v>43</v>
      </c>
      <c r="H138" s="36" t="s">
        <v>43</v>
      </c>
      <c r="I138" s="36" t="s">
        <v>43</v>
      </c>
      <c r="J138" s="37" t="s">
        <v>43</v>
      </c>
      <c r="K138" s="114">
        <v>30</v>
      </c>
      <c r="L138" s="37" t="s">
        <v>43</v>
      </c>
    </row>
    <row r="139" spans="2:12" x14ac:dyDescent="0.2">
      <c r="B139" s="22" t="s">
        <v>70</v>
      </c>
      <c r="C139" s="20" t="s">
        <v>78</v>
      </c>
      <c r="D139" s="25" t="s">
        <v>125</v>
      </c>
      <c r="E139" s="20" t="s">
        <v>104</v>
      </c>
      <c r="F139" s="35" t="s">
        <v>43</v>
      </c>
      <c r="G139" s="8" t="s">
        <v>43</v>
      </c>
      <c r="H139" s="36" t="s">
        <v>43</v>
      </c>
      <c r="I139" s="36" t="s">
        <v>43</v>
      </c>
      <c r="J139" s="37" t="s">
        <v>43</v>
      </c>
      <c r="K139" s="38" t="s">
        <v>43</v>
      </c>
      <c r="L139" s="37" t="s">
        <v>43</v>
      </c>
    </row>
    <row r="140" spans="2:12" x14ac:dyDescent="0.2">
      <c r="B140" s="22" t="s">
        <v>70</v>
      </c>
      <c r="C140" s="20" t="s">
        <v>78</v>
      </c>
      <c r="D140" s="25" t="s">
        <v>126</v>
      </c>
      <c r="E140" s="20" t="s">
        <v>104</v>
      </c>
      <c r="F140" s="35" t="s">
        <v>354</v>
      </c>
      <c r="G140" s="8" t="s">
        <v>43</v>
      </c>
      <c r="H140" s="36" t="s">
        <v>43</v>
      </c>
      <c r="I140" s="36" t="s">
        <v>43</v>
      </c>
      <c r="J140" s="37" t="s">
        <v>43</v>
      </c>
      <c r="K140" s="38" t="s">
        <v>43</v>
      </c>
      <c r="L140" s="37" t="s">
        <v>43</v>
      </c>
    </row>
    <row r="141" spans="2:12" x14ac:dyDescent="0.2">
      <c r="B141" s="22" t="s">
        <v>70</v>
      </c>
      <c r="C141" s="20" t="s">
        <v>78</v>
      </c>
      <c r="D141" s="25" t="s">
        <v>127</v>
      </c>
      <c r="E141" s="20" t="s">
        <v>129</v>
      </c>
      <c r="F141" s="35" t="s">
        <v>73</v>
      </c>
      <c r="G141" s="8" t="s">
        <v>43</v>
      </c>
      <c r="H141" s="36" t="s">
        <v>43</v>
      </c>
      <c r="I141" s="36" t="s">
        <v>43</v>
      </c>
      <c r="J141" s="37" t="s">
        <v>43</v>
      </c>
      <c r="K141" s="38" t="s">
        <v>43</v>
      </c>
      <c r="L141" s="37" t="s">
        <v>43</v>
      </c>
    </row>
    <row r="142" spans="2:12" x14ac:dyDescent="0.2">
      <c r="B142" s="22" t="s">
        <v>70</v>
      </c>
      <c r="C142" s="20" t="s">
        <v>78</v>
      </c>
      <c r="D142" s="25" t="s">
        <v>128</v>
      </c>
      <c r="E142" s="20" t="s">
        <v>129</v>
      </c>
      <c r="F142" s="35" t="s">
        <v>354</v>
      </c>
      <c r="G142" s="8" t="s">
        <v>43</v>
      </c>
      <c r="H142" s="36" t="s">
        <v>43</v>
      </c>
      <c r="I142" s="36" t="s">
        <v>43</v>
      </c>
      <c r="J142" s="37" t="s">
        <v>43</v>
      </c>
      <c r="K142" s="38" t="s">
        <v>43</v>
      </c>
      <c r="L142" s="37" t="s">
        <v>43</v>
      </c>
    </row>
    <row r="143" spans="2:12" x14ac:dyDescent="0.2">
      <c r="B143" s="22" t="s">
        <v>70</v>
      </c>
      <c r="C143" s="20" t="s">
        <v>78</v>
      </c>
      <c r="D143" s="25" t="s">
        <v>149</v>
      </c>
      <c r="E143" s="20" t="s">
        <v>133</v>
      </c>
      <c r="F143" s="35" t="s">
        <v>43</v>
      </c>
      <c r="G143" s="8" t="s">
        <v>74</v>
      </c>
      <c r="H143" s="36" t="s">
        <v>43</v>
      </c>
      <c r="I143" s="36" t="s">
        <v>43</v>
      </c>
      <c r="J143" s="37" t="s">
        <v>43</v>
      </c>
      <c r="K143" s="38" t="s">
        <v>43</v>
      </c>
      <c r="L143" s="37" t="s">
        <v>43</v>
      </c>
    </row>
    <row r="144" spans="2:12" x14ac:dyDescent="0.2">
      <c r="B144" s="22" t="s">
        <v>70</v>
      </c>
      <c r="C144" s="20" t="s">
        <v>119</v>
      </c>
      <c r="D144" s="25" t="s">
        <v>148</v>
      </c>
      <c r="E144" s="20" t="s">
        <v>327</v>
      </c>
      <c r="F144" s="35" t="s">
        <v>43</v>
      </c>
      <c r="G144" s="8" t="s">
        <v>74</v>
      </c>
      <c r="H144" s="36" t="s">
        <v>43</v>
      </c>
      <c r="I144" s="36" t="s">
        <v>43</v>
      </c>
      <c r="J144" s="37" t="s">
        <v>43</v>
      </c>
      <c r="K144" s="38" t="s">
        <v>43</v>
      </c>
      <c r="L144" s="37" t="s">
        <v>43</v>
      </c>
    </row>
    <row r="145" spans="2:12" x14ac:dyDescent="0.2">
      <c r="B145" s="22" t="s">
        <v>70</v>
      </c>
      <c r="C145" s="20" t="s">
        <v>119</v>
      </c>
      <c r="D145" s="25" t="s">
        <v>145</v>
      </c>
      <c r="E145" s="20" t="s">
        <v>104</v>
      </c>
      <c r="F145" s="35" t="s">
        <v>73</v>
      </c>
      <c r="G145" s="8" t="s">
        <v>43</v>
      </c>
      <c r="H145" s="36" t="s">
        <v>43</v>
      </c>
      <c r="I145" s="36" t="s">
        <v>43</v>
      </c>
      <c r="J145" s="37" t="s">
        <v>43</v>
      </c>
      <c r="K145" s="38" t="s">
        <v>43</v>
      </c>
      <c r="L145" s="37" t="s">
        <v>43</v>
      </c>
    </row>
    <row r="146" spans="2:12" x14ac:dyDescent="0.2">
      <c r="B146" s="22" t="s">
        <v>70</v>
      </c>
      <c r="C146" s="20" t="s">
        <v>119</v>
      </c>
      <c r="D146" s="25" t="s">
        <v>146</v>
      </c>
      <c r="E146" s="20" t="s">
        <v>104</v>
      </c>
      <c r="F146" s="35" t="s">
        <v>73</v>
      </c>
      <c r="G146" s="8" t="s">
        <v>43</v>
      </c>
      <c r="H146" s="36" t="s">
        <v>43</v>
      </c>
      <c r="I146" s="36" t="s">
        <v>43</v>
      </c>
      <c r="J146" s="37" t="s">
        <v>43</v>
      </c>
      <c r="K146" s="38" t="s">
        <v>43</v>
      </c>
      <c r="L146" s="37" t="s">
        <v>43</v>
      </c>
    </row>
    <row r="147" spans="2:12" x14ac:dyDescent="0.2">
      <c r="B147" s="22" t="s">
        <v>70</v>
      </c>
      <c r="C147" s="20" t="s">
        <v>119</v>
      </c>
      <c r="D147" s="25" t="s">
        <v>147</v>
      </c>
      <c r="E147" s="20" t="s">
        <v>104</v>
      </c>
      <c r="F147" s="35" t="s">
        <v>354</v>
      </c>
      <c r="G147" s="8" t="s">
        <v>43</v>
      </c>
      <c r="H147" s="36" t="s">
        <v>43</v>
      </c>
      <c r="I147" s="36" t="s">
        <v>43</v>
      </c>
      <c r="J147" s="37" t="s">
        <v>43</v>
      </c>
      <c r="K147" s="38" t="s">
        <v>43</v>
      </c>
      <c r="L147" s="37" t="s">
        <v>43</v>
      </c>
    </row>
    <row r="148" spans="2:12" x14ac:dyDescent="0.2">
      <c r="B148" s="22" t="s">
        <v>70</v>
      </c>
      <c r="C148" s="20" t="s">
        <v>78</v>
      </c>
      <c r="D148" s="39" t="s">
        <v>138</v>
      </c>
      <c r="E148" s="20" t="s">
        <v>133</v>
      </c>
      <c r="F148" s="35" t="s">
        <v>43</v>
      </c>
      <c r="G148" s="8" t="s">
        <v>74</v>
      </c>
      <c r="H148" s="36" t="s">
        <v>43</v>
      </c>
      <c r="I148" s="36" t="s">
        <v>43</v>
      </c>
      <c r="J148" s="37" t="s">
        <v>43</v>
      </c>
      <c r="K148" s="38" t="s">
        <v>43</v>
      </c>
      <c r="L148" s="37" t="s">
        <v>43</v>
      </c>
    </row>
    <row r="149" spans="2:12" x14ac:dyDescent="0.2">
      <c r="B149" s="22" t="s">
        <v>70</v>
      </c>
      <c r="C149" s="20" t="s">
        <v>78</v>
      </c>
      <c r="D149" s="25" t="s">
        <v>103</v>
      </c>
      <c r="E149" s="20" t="s">
        <v>152</v>
      </c>
      <c r="F149" s="35" t="s">
        <v>73</v>
      </c>
      <c r="G149" s="8" t="s">
        <v>43</v>
      </c>
      <c r="H149" s="36">
        <v>100</v>
      </c>
      <c r="I149" s="36" t="s">
        <v>43</v>
      </c>
      <c r="J149" s="37" t="s">
        <v>43</v>
      </c>
      <c r="K149" s="38" t="s">
        <v>43</v>
      </c>
      <c r="L149" s="37" t="s">
        <v>43</v>
      </c>
    </row>
    <row r="150" spans="2:12" x14ac:dyDescent="0.2">
      <c r="B150" s="22" t="s">
        <v>70</v>
      </c>
      <c r="C150" s="20" t="s">
        <v>78</v>
      </c>
      <c r="D150" s="39">
        <v>19</v>
      </c>
      <c r="E150" s="20" t="s">
        <v>137</v>
      </c>
      <c r="F150" s="35" t="s">
        <v>43</v>
      </c>
      <c r="G150" s="8" t="s">
        <v>143</v>
      </c>
      <c r="H150" s="36" t="s">
        <v>43</v>
      </c>
      <c r="I150" s="36" t="s">
        <v>43</v>
      </c>
      <c r="J150" s="37" t="s">
        <v>43</v>
      </c>
      <c r="K150" s="38" t="s">
        <v>43</v>
      </c>
      <c r="L150" s="37" t="s">
        <v>43</v>
      </c>
    </row>
    <row r="151" spans="2:12" x14ac:dyDescent="0.2">
      <c r="B151" s="22" t="s">
        <v>70</v>
      </c>
      <c r="C151" s="20" t="s">
        <v>78</v>
      </c>
      <c r="D151" s="39">
        <v>19</v>
      </c>
      <c r="E151" s="20" t="s">
        <v>140</v>
      </c>
      <c r="F151" s="35" t="s">
        <v>43</v>
      </c>
      <c r="G151" s="8" t="s">
        <v>143</v>
      </c>
      <c r="H151" s="36" t="s">
        <v>43</v>
      </c>
      <c r="I151" s="36" t="s">
        <v>43</v>
      </c>
      <c r="J151" s="37" t="s">
        <v>43</v>
      </c>
      <c r="K151" s="38" t="s">
        <v>43</v>
      </c>
      <c r="L151" s="37" t="s">
        <v>43</v>
      </c>
    </row>
    <row r="152" spans="2:12" x14ac:dyDescent="0.2">
      <c r="B152" s="22" t="s">
        <v>70</v>
      </c>
      <c r="C152" s="20" t="s">
        <v>78</v>
      </c>
      <c r="D152" s="46">
        <v>19</v>
      </c>
      <c r="E152" s="20" t="s">
        <v>142</v>
      </c>
      <c r="F152" s="35" t="s">
        <v>43</v>
      </c>
      <c r="G152" s="8" t="s">
        <v>143</v>
      </c>
      <c r="H152" s="36" t="s">
        <v>43</v>
      </c>
      <c r="I152" s="36" t="s">
        <v>43</v>
      </c>
      <c r="J152" s="37" t="s">
        <v>43</v>
      </c>
      <c r="K152" s="38" t="s">
        <v>43</v>
      </c>
      <c r="L152" s="37" t="s">
        <v>43</v>
      </c>
    </row>
    <row r="153" spans="2:12" x14ac:dyDescent="0.2">
      <c r="B153" s="22" t="s">
        <v>70</v>
      </c>
      <c r="C153" s="20" t="s">
        <v>78</v>
      </c>
      <c r="D153" s="25" t="s">
        <v>102</v>
      </c>
      <c r="E153" s="20" t="s">
        <v>104</v>
      </c>
      <c r="F153" s="35" t="s">
        <v>73</v>
      </c>
      <c r="G153" s="8" t="s">
        <v>143</v>
      </c>
      <c r="H153" s="36" t="s">
        <v>43</v>
      </c>
      <c r="I153" s="36" t="s">
        <v>43</v>
      </c>
      <c r="J153" s="37" t="s">
        <v>43</v>
      </c>
      <c r="K153" s="38" t="s">
        <v>43</v>
      </c>
      <c r="L153" s="37" t="s">
        <v>43</v>
      </c>
    </row>
    <row r="154" spans="2:12" x14ac:dyDescent="0.2">
      <c r="B154" s="22" t="s">
        <v>70</v>
      </c>
      <c r="C154" s="20" t="s">
        <v>78</v>
      </c>
      <c r="D154" s="25" t="s">
        <v>141</v>
      </c>
      <c r="E154" s="20" t="s">
        <v>136</v>
      </c>
      <c r="F154" s="35" t="s">
        <v>43</v>
      </c>
      <c r="G154" s="8" t="s">
        <v>74</v>
      </c>
      <c r="H154" s="36" t="s">
        <v>43</v>
      </c>
      <c r="I154" s="36" t="s">
        <v>43</v>
      </c>
      <c r="J154" s="37" t="s">
        <v>43</v>
      </c>
      <c r="K154" s="38" t="s">
        <v>43</v>
      </c>
      <c r="L154" s="37" t="s">
        <v>43</v>
      </c>
    </row>
    <row r="155" spans="2:12" x14ac:dyDescent="0.2">
      <c r="B155" s="22" t="s">
        <v>70</v>
      </c>
      <c r="C155" s="20" t="s">
        <v>78</v>
      </c>
      <c r="D155" s="25" t="s">
        <v>139</v>
      </c>
      <c r="E155" s="20" t="s">
        <v>137</v>
      </c>
      <c r="F155" s="35" t="s">
        <v>43</v>
      </c>
      <c r="G155" s="8" t="s">
        <v>74</v>
      </c>
      <c r="H155" s="36" t="s">
        <v>43</v>
      </c>
      <c r="I155" s="36" t="s">
        <v>43</v>
      </c>
      <c r="J155" s="37" t="s">
        <v>43</v>
      </c>
      <c r="K155" s="38" t="s">
        <v>43</v>
      </c>
      <c r="L155" s="37" t="s">
        <v>43</v>
      </c>
    </row>
    <row r="156" spans="2:12" x14ac:dyDescent="0.2">
      <c r="B156" s="22" t="s">
        <v>70</v>
      </c>
      <c r="C156" s="20" t="s">
        <v>78</v>
      </c>
      <c r="D156" s="25" t="s">
        <v>139</v>
      </c>
      <c r="E156" s="20" t="s">
        <v>140</v>
      </c>
      <c r="F156" s="35" t="s">
        <v>43</v>
      </c>
      <c r="G156" s="8" t="s">
        <v>74</v>
      </c>
      <c r="H156" s="36" t="s">
        <v>43</v>
      </c>
      <c r="I156" s="36" t="s">
        <v>43</v>
      </c>
      <c r="J156" s="37" t="s">
        <v>43</v>
      </c>
      <c r="K156" s="38" t="s">
        <v>43</v>
      </c>
      <c r="L156" s="37" t="s">
        <v>43</v>
      </c>
    </row>
    <row r="157" spans="2:12" x14ac:dyDescent="0.2">
      <c r="B157" s="47" t="s">
        <v>70</v>
      </c>
      <c r="C157" s="48" t="s">
        <v>78</v>
      </c>
      <c r="D157" s="49" t="s">
        <v>77</v>
      </c>
      <c r="E157" s="48" t="s">
        <v>152</v>
      </c>
      <c r="F157" s="35" t="s">
        <v>354</v>
      </c>
      <c r="G157" s="50" t="s">
        <v>43</v>
      </c>
      <c r="H157" s="41" t="s">
        <v>43</v>
      </c>
      <c r="I157" s="41" t="s">
        <v>43</v>
      </c>
      <c r="J157" s="42" t="s">
        <v>43</v>
      </c>
      <c r="K157" s="115">
        <v>28</v>
      </c>
      <c r="L157" s="37" t="s">
        <v>43</v>
      </c>
    </row>
    <row r="158" spans="2:12" x14ac:dyDescent="0.2">
      <c r="B158" s="47" t="s">
        <v>70</v>
      </c>
      <c r="C158" s="48" t="s">
        <v>78</v>
      </c>
      <c r="D158" s="49" t="s">
        <v>79</v>
      </c>
      <c r="E158" s="48" t="s">
        <v>152</v>
      </c>
      <c r="F158" s="35" t="s">
        <v>354</v>
      </c>
      <c r="G158" s="50" t="s">
        <v>43</v>
      </c>
      <c r="H158" s="41" t="s">
        <v>43</v>
      </c>
      <c r="I158" s="41" t="s">
        <v>43</v>
      </c>
      <c r="J158" s="42" t="s">
        <v>43</v>
      </c>
      <c r="K158" s="51">
        <v>26.4</v>
      </c>
      <c r="L158" s="37" t="s">
        <v>43</v>
      </c>
    </row>
    <row r="159" spans="2:12" x14ac:dyDescent="0.2">
      <c r="B159" s="22" t="s">
        <v>173</v>
      </c>
      <c r="C159" s="20" t="s">
        <v>78</v>
      </c>
      <c r="D159" s="25" t="s">
        <v>222</v>
      </c>
      <c r="E159" s="20" t="s">
        <v>104</v>
      </c>
      <c r="F159" s="35" t="s">
        <v>73</v>
      </c>
      <c r="G159" s="8" t="s">
        <v>43</v>
      </c>
      <c r="H159" s="36" t="s">
        <v>43</v>
      </c>
      <c r="I159" s="36" t="s">
        <v>43</v>
      </c>
      <c r="J159" s="37" t="s">
        <v>43</v>
      </c>
      <c r="K159" s="38" t="s">
        <v>43</v>
      </c>
      <c r="L159" s="37" t="s">
        <v>43</v>
      </c>
    </row>
    <row r="160" spans="2:12" x14ac:dyDescent="0.2">
      <c r="B160" s="22" t="s">
        <v>173</v>
      </c>
      <c r="C160" s="20" t="s">
        <v>78</v>
      </c>
      <c r="D160" s="25" t="s">
        <v>223</v>
      </c>
      <c r="E160" s="20" t="s">
        <v>104</v>
      </c>
      <c r="F160" s="35" t="s">
        <v>73</v>
      </c>
      <c r="G160" s="8" t="s">
        <v>43</v>
      </c>
      <c r="H160" s="36" t="s">
        <v>43</v>
      </c>
      <c r="I160" s="36" t="s">
        <v>43</v>
      </c>
      <c r="J160" s="37" t="s">
        <v>43</v>
      </c>
      <c r="K160" s="38" t="s">
        <v>43</v>
      </c>
      <c r="L160" s="37" t="s">
        <v>43</v>
      </c>
    </row>
    <row r="161" spans="2:12" x14ac:dyDescent="0.2">
      <c r="B161" s="22" t="s">
        <v>173</v>
      </c>
      <c r="C161" s="20" t="s">
        <v>78</v>
      </c>
      <c r="D161" s="25" t="s">
        <v>224</v>
      </c>
      <c r="E161" s="20" t="s">
        <v>104</v>
      </c>
      <c r="F161" s="35" t="s">
        <v>73</v>
      </c>
      <c r="G161" s="8" t="s">
        <v>43</v>
      </c>
      <c r="H161" s="36" t="s">
        <v>43</v>
      </c>
      <c r="I161" s="36" t="s">
        <v>43</v>
      </c>
      <c r="J161" s="37" t="s">
        <v>43</v>
      </c>
      <c r="K161" s="38" t="s">
        <v>43</v>
      </c>
      <c r="L161" s="37" t="s">
        <v>43</v>
      </c>
    </row>
    <row r="162" spans="2:12" x14ac:dyDescent="0.2">
      <c r="B162" s="22" t="s">
        <v>173</v>
      </c>
      <c r="C162" s="20" t="s">
        <v>78</v>
      </c>
      <c r="D162" s="25" t="s">
        <v>225</v>
      </c>
      <c r="E162" s="20" t="s">
        <v>104</v>
      </c>
      <c r="F162" s="35" t="s">
        <v>73</v>
      </c>
      <c r="G162" s="8" t="s">
        <v>43</v>
      </c>
      <c r="H162" s="36" t="s">
        <v>43</v>
      </c>
      <c r="I162" s="36" t="s">
        <v>43</v>
      </c>
      <c r="J162" s="37" t="s">
        <v>43</v>
      </c>
      <c r="K162" s="38" t="s">
        <v>43</v>
      </c>
      <c r="L162" s="37" t="s">
        <v>43</v>
      </c>
    </row>
    <row r="163" spans="2:12" x14ac:dyDescent="0.2">
      <c r="B163" s="22" t="s">
        <v>173</v>
      </c>
      <c r="C163" s="20" t="s">
        <v>78</v>
      </c>
      <c r="D163" s="25" t="s">
        <v>226</v>
      </c>
      <c r="E163" s="20" t="s">
        <v>104</v>
      </c>
      <c r="F163" s="35" t="s">
        <v>73</v>
      </c>
      <c r="G163" s="8" t="s">
        <v>43</v>
      </c>
      <c r="H163" s="36" t="s">
        <v>43</v>
      </c>
      <c r="I163" s="36" t="s">
        <v>43</v>
      </c>
      <c r="J163" s="37" t="s">
        <v>43</v>
      </c>
      <c r="K163" s="38" t="s">
        <v>43</v>
      </c>
      <c r="L163" s="37" t="s">
        <v>43</v>
      </c>
    </row>
    <row r="164" spans="2:12" x14ac:dyDescent="0.2">
      <c r="B164" s="22" t="s">
        <v>173</v>
      </c>
      <c r="C164" s="20" t="s">
        <v>78</v>
      </c>
      <c r="D164" s="25" t="s">
        <v>227</v>
      </c>
      <c r="E164" s="20" t="s">
        <v>104</v>
      </c>
      <c r="F164" s="35" t="s">
        <v>354</v>
      </c>
      <c r="G164" s="8" t="s">
        <v>43</v>
      </c>
      <c r="H164" s="36" t="s">
        <v>43</v>
      </c>
      <c r="I164" s="36" t="s">
        <v>43</v>
      </c>
      <c r="J164" s="37" t="s">
        <v>43</v>
      </c>
      <c r="K164" s="38" t="s">
        <v>43</v>
      </c>
      <c r="L164" s="37" t="s">
        <v>43</v>
      </c>
    </row>
    <row r="165" spans="2:12" x14ac:dyDescent="0.2">
      <c r="B165" s="22" t="s">
        <v>173</v>
      </c>
      <c r="C165" s="20" t="s">
        <v>78</v>
      </c>
      <c r="D165" s="25" t="s">
        <v>228</v>
      </c>
      <c r="E165" s="20" t="s">
        <v>104</v>
      </c>
      <c r="F165" s="35" t="s">
        <v>354</v>
      </c>
      <c r="G165" s="8" t="s">
        <v>43</v>
      </c>
      <c r="H165" s="36" t="s">
        <v>43</v>
      </c>
      <c r="I165" s="36" t="s">
        <v>43</v>
      </c>
      <c r="J165" s="37" t="s">
        <v>43</v>
      </c>
      <c r="K165" s="38" t="s">
        <v>43</v>
      </c>
      <c r="L165" s="37" t="s">
        <v>43</v>
      </c>
    </row>
    <row r="166" spans="2:12" x14ac:dyDescent="0.2">
      <c r="B166" s="22" t="s">
        <v>173</v>
      </c>
      <c r="C166" s="20" t="s">
        <v>78</v>
      </c>
      <c r="D166" s="25" t="s">
        <v>229</v>
      </c>
      <c r="E166" s="20" t="s">
        <v>328</v>
      </c>
      <c r="F166" s="35" t="s">
        <v>354</v>
      </c>
      <c r="G166" s="8" t="s">
        <v>43</v>
      </c>
      <c r="H166" s="36">
        <v>97.7</v>
      </c>
      <c r="I166" s="36" t="s">
        <v>43</v>
      </c>
      <c r="J166" s="45" t="s">
        <v>42</v>
      </c>
      <c r="K166" s="38" t="s">
        <v>43</v>
      </c>
      <c r="L166" s="37" t="s">
        <v>43</v>
      </c>
    </row>
    <row r="167" spans="2:12" x14ac:dyDescent="0.2">
      <c r="B167" s="22" t="s">
        <v>173</v>
      </c>
      <c r="C167" s="20" t="s">
        <v>78</v>
      </c>
      <c r="D167" s="25" t="s">
        <v>230</v>
      </c>
      <c r="E167" s="20" t="s">
        <v>328</v>
      </c>
      <c r="F167" s="35" t="s">
        <v>354</v>
      </c>
      <c r="G167" s="8" t="s">
        <v>43</v>
      </c>
      <c r="H167" s="36" t="s">
        <v>43</v>
      </c>
      <c r="I167" s="36" t="s">
        <v>43</v>
      </c>
      <c r="J167" s="37" t="s">
        <v>43</v>
      </c>
      <c r="K167" s="38" t="s">
        <v>43</v>
      </c>
      <c r="L167" s="37" t="s">
        <v>43</v>
      </c>
    </row>
    <row r="168" spans="2:12" x14ac:dyDescent="0.2">
      <c r="B168" s="22" t="s">
        <v>173</v>
      </c>
      <c r="C168" s="20" t="s">
        <v>78</v>
      </c>
      <c r="D168" s="25" t="s">
        <v>231</v>
      </c>
      <c r="E168" s="20" t="s">
        <v>328</v>
      </c>
      <c r="F168" s="35" t="s">
        <v>354</v>
      </c>
      <c r="G168" s="8" t="s">
        <v>43</v>
      </c>
      <c r="H168" s="36" t="s">
        <v>43</v>
      </c>
      <c r="I168" s="36" t="s">
        <v>43</v>
      </c>
      <c r="J168" s="37" t="s">
        <v>43</v>
      </c>
      <c r="K168" s="38"/>
      <c r="L168" s="37" t="s">
        <v>43</v>
      </c>
    </row>
    <row r="169" spans="2:12" x14ac:dyDescent="0.2">
      <c r="B169" s="22" t="s">
        <v>173</v>
      </c>
      <c r="C169" s="20" t="s">
        <v>78</v>
      </c>
      <c r="D169" s="25" t="s">
        <v>232</v>
      </c>
      <c r="E169" s="20" t="s">
        <v>328</v>
      </c>
      <c r="F169" s="35" t="s">
        <v>354</v>
      </c>
      <c r="G169" s="8" t="s">
        <v>43</v>
      </c>
      <c r="H169" s="36">
        <v>99.9</v>
      </c>
      <c r="I169" s="36" t="s">
        <v>42</v>
      </c>
      <c r="J169" s="37" t="s">
        <v>43</v>
      </c>
      <c r="K169" s="38">
        <v>29.8</v>
      </c>
      <c r="L169" s="37" t="s">
        <v>43</v>
      </c>
    </row>
    <row r="170" spans="2:12" x14ac:dyDescent="0.2">
      <c r="B170" s="22" t="s">
        <v>173</v>
      </c>
      <c r="C170" s="20" t="s">
        <v>78</v>
      </c>
      <c r="D170" s="25" t="s">
        <v>233</v>
      </c>
      <c r="E170" s="20" t="s">
        <v>328</v>
      </c>
      <c r="F170" s="35" t="s">
        <v>354</v>
      </c>
      <c r="G170" s="8" t="s">
        <v>43</v>
      </c>
      <c r="H170" s="36">
        <v>100</v>
      </c>
      <c r="I170" s="36" t="s">
        <v>43</v>
      </c>
      <c r="J170" s="37" t="s">
        <v>43</v>
      </c>
      <c r="K170" s="38">
        <v>29.8</v>
      </c>
      <c r="L170" s="37" t="s">
        <v>43</v>
      </c>
    </row>
    <row r="171" spans="2:12" x14ac:dyDescent="0.2">
      <c r="B171" s="22" t="s">
        <v>173</v>
      </c>
      <c r="C171" s="20" t="s">
        <v>78</v>
      </c>
      <c r="D171" s="25" t="s">
        <v>234</v>
      </c>
      <c r="E171" s="20" t="s">
        <v>152</v>
      </c>
      <c r="F171" s="35" t="s">
        <v>354</v>
      </c>
      <c r="G171" s="8" t="s">
        <v>43</v>
      </c>
      <c r="H171" s="36" t="s">
        <v>43</v>
      </c>
      <c r="I171" s="36" t="s">
        <v>43</v>
      </c>
      <c r="J171" s="37" t="s">
        <v>43</v>
      </c>
      <c r="K171" s="38" t="s">
        <v>43</v>
      </c>
      <c r="L171" s="37" t="s">
        <v>43</v>
      </c>
    </row>
    <row r="172" spans="2:12" x14ac:dyDescent="0.2">
      <c r="B172" s="22" t="s">
        <v>173</v>
      </c>
      <c r="C172" s="20" t="s">
        <v>78</v>
      </c>
      <c r="D172" s="25" t="s">
        <v>75</v>
      </c>
      <c r="E172" s="20" t="s">
        <v>328</v>
      </c>
      <c r="F172" s="35" t="s">
        <v>354</v>
      </c>
      <c r="G172" s="8" t="s">
        <v>43</v>
      </c>
      <c r="H172" s="36">
        <v>99.6</v>
      </c>
      <c r="I172" s="36" t="s">
        <v>42</v>
      </c>
      <c r="J172" s="45" t="s">
        <v>42</v>
      </c>
      <c r="K172" s="38" t="s">
        <v>43</v>
      </c>
      <c r="L172" s="37" t="s">
        <v>43</v>
      </c>
    </row>
    <row r="173" spans="2:12" x14ac:dyDescent="0.2">
      <c r="B173" s="22" t="s">
        <v>173</v>
      </c>
      <c r="C173" s="20" t="s">
        <v>78</v>
      </c>
      <c r="D173" s="25" t="s">
        <v>76</v>
      </c>
      <c r="E173" s="20" t="s">
        <v>328</v>
      </c>
      <c r="F173" s="35" t="s">
        <v>354</v>
      </c>
      <c r="G173" s="8" t="s">
        <v>43</v>
      </c>
      <c r="H173" s="36">
        <v>100</v>
      </c>
      <c r="I173" s="36" t="s">
        <v>43</v>
      </c>
      <c r="J173" s="37" t="s">
        <v>43</v>
      </c>
      <c r="K173" s="38" t="s">
        <v>43</v>
      </c>
      <c r="L173" s="37" t="s">
        <v>43</v>
      </c>
    </row>
    <row r="174" spans="2:12" x14ac:dyDescent="0.2">
      <c r="B174" s="22" t="s">
        <v>173</v>
      </c>
      <c r="C174" s="20" t="s">
        <v>78</v>
      </c>
      <c r="D174" s="25" t="s">
        <v>235</v>
      </c>
      <c r="E174" s="20" t="s">
        <v>152</v>
      </c>
      <c r="F174" s="35" t="s">
        <v>354</v>
      </c>
      <c r="G174" s="8" t="s">
        <v>43</v>
      </c>
      <c r="H174" s="36" t="s">
        <v>43</v>
      </c>
      <c r="I174" s="36" t="s">
        <v>43</v>
      </c>
      <c r="J174" s="37" t="s">
        <v>43</v>
      </c>
      <c r="K174" s="38" t="s">
        <v>43</v>
      </c>
      <c r="L174" s="37" t="s">
        <v>43</v>
      </c>
    </row>
    <row r="175" spans="2:12" x14ac:dyDescent="0.2">
      <c r="B175" s="22" t="s">
        <v>173</v>
      </c>
      <c r="C175" s="20" t="s">
        <v>78</v>
      </c>
      <c r="D175" s="25" t="s">
        <v>236</v>
      </c>
      <c r="E175" s="20" t="s">
        <v>137</v>
      </c>
      <c r="F175" s="35" t="s">
        <v>43</v>
      </c>
      <c r="G175" s="8" t="s">
        <v>74</v>
      </c>
      <c r="H175" s="36" t="s">
        <v>43</v>
      </c>
      <c r="I175" s="36" t="s">
        <v>43</v>
      </c>
      <c r="J175" s="37" t="s">
        <v>43</v>
      </c>
      <c r="K175" s="38" t="s">
        <v>43</v>
      </c>
      <c r="L175" s="37" t="s">
        <v>43</v>
      </c>
    </row>
    <row r="176" spans="2:12" x14ac:dyDescent="0.2">
      <c r="B176" s="22" t="s">
        <v>173</v>
      </c>
      <c r="C176" s="20" t="s">
        <v>78</v>
      </c>
      <c r="D176" s="25" t="s">
        <v>236</v>
      </c>
      <c r="E176" s="20" t="s">
        <v>140</v>
      </c>
      <c r="F176" s="35" t="s">
        <v>43</v>
      </c>
      <c r="G176" s="8" t="s">
        <v>374</v>
      </c>
      <c r="H176" s="36" t="s">
        <v>43</v>
      </c>
      <c r="I176" s="36" t="s">
        <v>43</v>
      </c>
      <c r="J176" s="37" t="s">
        <v>43</v>
      </c>
      <c r="K176" s="38" t="s">
        <v>43</v>
      </c>
      <c r="L176" s="37" t="s">
        <v>43</v>
      </c>
    </row>
    <row r="177" spans="2:12" x14ac:dyDescent="0.2">
      <c r="B177" s="22" t="s">
        <v>173</v>
      </c>
      <c r="C177" s="20" t="s">
        <v>78</v>
      </c>
      <c r="D177" s="25" t="s">
        <v>237</v>
      </c>
      <c r="E177" s="20" t="s">
        <v>142</v>
      </c>
      <c r="F177" s="35" t="s">
        <v>43</v>
      </c>
      <c r="G177" s="8" t="s">
        <v>74</v>
      </c>
      <c r="H177" s="36" t="s">
        <v>43</v>
      </c>
      <c r="I177" s="36" t="s">
        <v>43</v>
      </c>
      <c r="J177" s="37" t="s">
        <v>43</v>
      </c>
      <c r="K177" s="38" t="s">
        <v>43</v>
      </c>
      <c r="L177" s="37" t="s">
        <v>43</v>
      </c>
    </row>
    <row r="178" spans="2:12" x14ac:dyDescent="0.2">
      <c r="B178" s="22" t="s">
        <v>313</v>
      </c>
      <c r="C178" s="20" t="s">
        <v>78</v>
      </c>
      <c r="D178" s="25" t="s">
        <v>215</v>
      </c>
      <c r="E178" s="20" t="s">
        <v>328</v>
      </c>
      <c r="F178" s="35" t="s">
        <v>73</v>
      </c>
      <c r="G178" s="8" t="s">
        <v>43</v>
      </c>
      <c r="H178" s="36">
        <v>100</v>
      </c>
      <c r="I178" s="36" t="s">
        <v>43</v>
      </c>
      <c r="J178" s="37" t="s">
        <v>43</v>
      </c>
      <c r="K178" s="38" t="s">
        <v>43</v>
      </c>
      <c r="L178" s="37" t="s">
        <v>43</v>
      </c>
    </row>
    <row r="179" spans="2:12" x14ac:dyDescent="0.2">
      <c r="B179" s="22" t="s">
        <v>313</v>
      </c>
      <c r="C179" s="20" t="s">
        <v>78</v>
      </c>
      <c r="D179" s="25" t="s">
        <v>276</v>
      </c>
      <c r="E179" s="20" t="s">
        <v>152</v>
      </c>
      <c r="F179" s="35" t="s">
        <v>73</v>
      </c>
      <c r="G179" s="8" t="s">
        <v>43</v>
      </c>
      <c r="H179" s="36" t="s">
        <v>43</v>
      </c>
      <c r="I179" s="36" t="s">
        <v>43</v>
      </c>
      <c r="J179" s="37" t="s">
        <v>43</v>
      </c>
      <c r="K179" s="38" t="s">
        <v>43</v>
      </c>
      <c r="L179" s="37" t="s">
        <v>43</v>
      </c>
    </row>
    <row r="180" spans="2:12" x14ac:dyDescent="0.2">
      <c r="B180" s="22" t="s">
        <v>313</v>
      </c>
      <c r="C180" s="20" t="s">
        <v>78</v>
      </c>
      <c r="D180" s="25" t="s">
        <v>277</v>
      </c>
      <c r="E180" s="20" t="s">
        <v>152</v>
      </c>
      <c r="F180" s="35" t="s">
        <v>73</v>
      </c>
      <c r="G180" s="8" t="s">
        <v>43</v>
      </c>
      <c r="H180" s="36" t="s">
        <v>43</v>
      </c>
      <c r="I180" s="36" t="s">
        <v>43</v>
      </c>
      <c r="J180" s="37" t="s">
        <v>43</v>
      </c>
      <c r="K180" s="38" t="s">
        <v>43</v>
      </c>
      <c r="L180" s="37" t="s">
        <v>43</v>
      </c>
    </row>
    <row r="181" spans="2:12" x14ac:dyDescent="0.2">
      <c r="B181" s="22" t="s">
        <v>313</v>
      </c>
      <c r="C181" s="20" t="s">
        <v>78</v>
      </c>
      <c r="D181" s="25" t="s">
        <v>278</v>
      </c>
      <c r="E181" s="20" t="s">
        <v>152</v>
      </c>
      <c r="F181" s="35" t="s">
        <v>73</v>
      </c>
      <c r="G181" s="8" t="s">
        <v>43</v>
      </c>
      <c r="H181" s="36" t="s">
        <v>43</v>
      </c>
      <c r="I181" s="36" t="s">
        <v>43</v>
      </c>
      <c r="J181" s="37" t="s">
        <v>43</v>
      </c>
      <c r="K181" s="38" t="s">
        <v>43</v>
      </c>
      <c r="L181" s="37" t="s">
        <v>43</v>
      </c>
    </row>
    <row r="182" spans="2:12" x14ac:dyDescent="0.2">
      <c r="B182" s="22" t="s">
        <v>313</v>
      </c>
      <c r="C182" s="20" t="s">
        <v>78</v>
      </c>
      <c r="D182" s="25" t="s">
        <v>279</v>
      </c>
      <c r="E182" s="20" t="s">
        <v>152</v>
      </c>
      <c r="F182" s="35" t="s">
        <v>73</v>
      </c>
      <c r="G182" s="8" t="s">
        <v>43</v>
      </c>
      <c r="H182" s="36" t="s">
        <v>43</v>
      </c>
      <c r="I182" s="36" t="s">
        <v>43</v>
      </c>
      <c r="J182" s="37" t="s">
        <v>43</v>
      </c>
      <c r="K182" s="38" t="s">
        <v>43</v>
      </c>
      <c r="L182" s="37" t="s">
        <v>43</v>
      </c>
    </row>
    <row r="183" spans="2:12" x14ac:dyDescent="0.2">
      <c r="B183" s="22" t="s">
        <v>313</v>
      </c>
      <c r="C183" s="20" t="s">
        <v>78</v>
      </c>
      <c r="D183" s="25" t="s">
        <v>280</v>
      </c>
      <c r="E183" s="20" t="s">
        <v>328</v>
      </c>
      <c r="F183" s="35" t="s">
        <v>73</v>
      </c>
      <c r="G183" s="8" t="s">
        <v>43</v>
      </c>
      <c r="H183" s="36">
        <v>99.6</v>
      </c>
      <c r="I183" s="36" t="s">
        <v>42</v>
      </c>
      <c r="J183" s="37" t="s">
        <v>43</v>
      </c>
      <c r="K183" s="38" t="s">
        <v>43</v>
      </c>
      <c r="L183" s="37" t="s">
        <v>43</v>
      </c>
    </row>
    <row r="184" spans="2:12" x14ac:dyDescent="0.2">
      <c r="B184" s="22" t="s">
        <v>313</v>
      </c>
      <c r="C184" s="20" t="s">
        <v>78</v>
      </c>
      <c r="D184" s="25" t="s">
        <v>281</v>
      </c>
      <c r="E184" s="20" t="s">
        <v>137</v>
      </c>
      <c r="F184" s="35" t="s">
        <v>43</v>
      </c>
      <c r="G184" s="8" t="s">
        <v>100</v>
      </c>
      <c r="H184" s="36" t="s">
        <v>43</v>
      </c>
      <c r="I184" s="36" t="s">
        <v>43</v>
      </c>
      <c r="J184" s="37" t="s">
        <v>43</v>
      </c>
      <c r="K184" s="38" t="s">
        <v>43</v>
      </c>
      <c r="L184" s="37" t="s">
        <v>43</v>
      </c>
    </row>
    <row r="185" spans="2:12" x14ac:dyDescent="0.2">
      <c r="B185" s="22" t="s">
        <v>313</v>
      </c>
      <c r="C185" s="20" t="s">
        <v>78</v>
      </c>
      <c r="D185" s="25" t="s">
        <v>281</v>
      </c>
      <c r="E185" s="20" t="s">
        <v>140</v>
      </c>
      <c r="F185" s="35" t="s">
        <v>43</v>
      </c>
      <c r="G185" s="8" t="s">
        <v>74</v>
      </c>
      <c r="H185" s="36" t="s">
        <v>43</v>
      </c>
      <c r="I185" s="36" t="s">
        <v>43</v>
      </c>
      <c r="J185" s="37" t="s">
        <v>43</v>
      </c>
      <c r="K185" s="38" t="s">
        <v>43</v>
      </c>
      <c r="L185" s="37" t="s">
        <v>43</v>
      </c>
    </row>
    <row r="186" spans="2:12" x14ac:dyDescent="0.2">
      <c r="B186" s="22" t="s">
        <v>313</v>
      </c>
      <c r="C186" s="20" t="s">
        <v>78</v>
      </c>
      <c r="D186" s="25" t="s">
        <v>281</v>
      </c>
      <c r="E186" s="20" t="s">
        <v>142</v>
      </c>
      <c r="F186" s="35" t="s">
        <v>43</v>
      </c>
      <c r="G186" s="8" t="s">
        <v>74</v>
      </c>
      <c r="H186" s="36" t="s">
        <v>43</v>
      </c>
      <c r="I186" s="36" t="s">
        <v>43</v>
      </c>
      <c r="J186" s="37" t="s">
        <v>43</v>
      </c>
      <c r="K186" s="38" t="s">
        <v>43</v>
      </c>
      <c r="L186" s="37" t="s">
        <v>43</v>
      </c>
    </row>
    <row r="187" spans="2:12" x14ac:dyDescent="0.2">
      <c r="B187" s="22" t="s">
        <v>313</v>
      </c>
      <c r="C187" s="20" t="s">
        <v>78</v>
      </c>
      <c r="D187" s="25" t="s">
        <v>295</v>
      </c>
      <c r="E187" s="20" t="s">
        <v>152</v>
      </c>
      <c r="F187" s="35" t="s">
        <v>73</v>
      </c>
      <c r="G187" s="8" t="s">
        <v>43</v>
      </c>
      <c r="H187" s="36" t="s">
        <v>43</v>
      </c>
      <c r="I187" s="36" t="s">
        <v>43</v>
      </c>
      <c r="J187" s="37" t="s">
        <v>43</v>
      </c>
      <c r="K187" s="38" t="s">
        <v>43</v>
      </c>
      <c r="L187" s="37" t="s">
        <v>43</v>
      </c>
    </row>
    <row r="188" spans="2:12" x14ac:dyDescent="0.2">
      <c r="B188" s="22" t="s">
        <v>313</v>
      </c>
      <c r="C188" s="20" t="s">
        <v>78</v>
      </c>
      <c r="D188" s="25" t="s">
        <v>296</v>
      </c>
      <c r="E188" s="20" t="s">
        <v>152</v>
      </c>
      <c r="F188" s="35" t="s">
        <v>43</v>
      </c>
      <c r="G188" s="8" t="s">
        <v>43</v>
      </c>
      <c r="H188" s="36" t="s">
        <v>43</v>
      </c>
      <c r="I188" s="36" t="s">
        <v>43</v>
      </c>
      <c r="J188" s="37" t="s">
        <v>43</v>
      </c>
      <c r="K188" s="38" t="s">
        <v>43</v>
      </c>
      <c r="L188" s="37" t="s">
        <v>43</v>
      </c>
    </row>
    <row r="189" spans="2:12" x14ac:dyDescent="0.2">
      <c r="B189" s="22" t="s">
        <v>313</v>
      </c>
      <c r="C189" s="20" t="s">
        <v>78</v>
      </c>
      <c r="D189" s="25" t="s">
        <v>297</v>
      </c>
      <c r="E189" s="20" t="s">
        <v>104</v>
      </c>
      <c r="F189" s="35" t="s">
        <v>73</v>
      </c>
      <c r="G189" s="8" t="s">
        <v>43</v>
      </c>
      <c r="H189" s="36" t="s">
        <v>43</v>
      </c>
      <c r="I189" s="36" t="s">
        <v>43</v>
      </c>
      <c r="J189" s="37" t="s">
        <v>43</v>
      </c>
      <c r="K189" s="38" t="s">
        <v>43</v>
      </c>
      <c r="L189" s="37" t="s">
        <v>43</v>
      </c>
    </row>
    <row r="190" spans="2:12" x14ac:dyDescent="0.2">
      <c r="B190" s="22" t="s">
        <v>313</v>
      </c>
      <c r="C190" s="20" t="s">
        <v>78</v>
      </c>
      <c r="D190" s="25" t="s">
        <v>149</v>
      </c>
      <c r="E190" s="20" t="s">
        <v>133</v>
      </c>
      <c r="F190" s="35" t="s">
        <v>43</v>
      </c>
      <c r="G190" s="8" t="s">
        <v>74</v>
      </c>
      <c r="H190" s="36" t="s">
        <v>43</v>
      </c>
      <c r="I190" s="36" t="s">
        <v>43</v>
      </c>
      <c r="J190" s="37" t="s">
        <v>43</v>
      </c>
      <c r="K190" s="38" t="s">
        <v>43</v>
      </c>
      <c r="L190" s="37" t="s">
        <v>43</v>
      </c>
    </row>
    <row r="191" spans="2:12" x14ac:dyDescent="0.2">
      <c r="B191" s="22" t="s">
        <v>313</v>
      </c>
      <c r="C191" s="20" t="s">
        <v>78</v>
      </c>
      <c r="D191" s="25" t="s">
        <v>298</v>
      </c>
      <c r="E191" s="20" t="s">
        <v>328</v>
      </c>
      <c r="F191" s="35" t="s">
        <v>73</v>
      </c>
      <c r="G191" s="8" t="s">
        <v>43</v>
      </c>
      <c r="H191" s="36">
        <v>99.9</v>
      </c>
      <c r="I191" s="36" t="s">
        <v>42</v>
      </c>
      <c r="J191" s="37" t="s">
        <v>43</v>
      </c>
      <c r="K191" s="38" t="s">
        <v>43</v>
      </c>
      <c r="L191" s="37" t="s">
        <v>43</v>
      </c>
    </row>
    <row r="192" spans="2:12" x14ac:dyDescent="0.2">
      <c r="B192" s="22" t="s">
        <v>313</v>
      </c>
      <c r="C192" s="20" t="s">
        <v>78</v>
      </c>
      <c r="D192" s="25" t="s">
        <v>299</v>
      </c>
      <c r="E192" s="20" t="s">
        <v>328</v>
      </c>
      <c r="F192" s="35" t="s">
        <v>73</v>
      </c>
      <c r="G192" s="8" t="s">
        <v>43</v>
      </c>
      <c r="H192" s="36">
        <v>99.9</v>
      </c>
      <c r="I192" s="36" t="s">
        <v>42</v>
      </c>
      <c r="J192" s="37" t="s">
        <v>43</v>
      </c>
      <c r="K192" s="38" t="s">
        <v>43</v>
      </c>
      <c r="L192" s="37" t="s">
        <v>43</v>
      </c>
    </row>
    <row r="193" spans="2:12" x14ac:dyDescent="0.2">
      <c r="B193" s="22" t="s">
        <v>313</v>
      </c>
      <c r="C193" s="20" t="s">
        <v>78</v>
      </c>
      <c r="D193" s="25" t="s">
        <v>300</v>
      </c>
      <c r="E193" s="20" t="s">
        <v>328</v>
      </c>
      <c r="F193" s="35" t="s">
        <v>73</v>
      </c>
      <c r="G193" s="8" t="s">
        <v>43</v>
      </c>
      <c r="H193" s="36">
        <v>99.9</v>
      </c>
      <c r="I193" s="36" t="s">
        <v>42</v>
      </c>
      <c r="J193" s="37" t="s">
        <v>43</v>
      </c>
      <c r="K193" s="38" t="s">
        <v>43</v>
      </c>
      <c r="L193" s="37" t="s">
        <v>43</v>
      </c>
    </row>
    <row r="194" spans="2:12" x14ac:dyDescent="0.2">
      <c r="B194" s="22" t="s">
        <v>313</v>
      </c>
      <c r="C194" s="20" t="s">
        <v>78</v>
      </c>
      <c r="D194" s="25" t="s">
        <v>301</v>
      </c>
      <c r="E194" s="20" t="s">
        <v>152</v>
      </c>
      <c r="F194" s="35" t="s">
        <v>73</v>
      </c>
      <c r="G194" s="8" t="s">
        <v>43</v>
      </c>
      <c r="H194" s="36" t="s">
        <v>43</v>
      </c>
      <c r="I194" s="36" t="s">
        <v>43</v>
      </c>
      <c r="J194" s="37" t="s">
        <v>43</v>
      </c>
      <c r="K194" s="38" t="s">
        <v>43</v>
      </c>
      <c r="L194" s="37" t="s">
        <v>43</v>
      </c>
    </row>
    <row r="195" spans="2:12" x14ac:dyDescent="0.2">
      <c r="B195" s="22" t="s">
        <v>313</v>
      </c>
      <c r="C195" s="20" t="s">
        <v>78</v>
      </c>
      <c r="D195" s="25" t="s">
        <v>302</v>
      </c>
      <c r="E195" s="20" t="s">
        <v>104</v>
      </c>
      <c r="F195" s="35" t="s">
        <v>73</v>
      </c>
      <c r="G195" s="8" t="s">
        <v>43</v>
      </c>
      <c r="H195" s="36" t="s">
        <v>43</v>
      </c>
      <c r="I195" s="36" t="s">
        <v>43</v>
      </c>
      <c r="J195" s="37" t="s">
        <v>43</v>
      </c>
      <c r="K195" s="38" t="s">
        <v>43</v>
      </c>
      <c r="L195" s="37" t="s">
        <v>43</v>
      </c>
    </row>
    <row r="196" spans="2:12" x14ac:dyDescent="0.2">
      <c r="B196" s="22" t="s">
        <v>313</v>
      </c>
      <c r="C196" s="20" t="s">
        <v>78</v>
      </c>
      <c r="D196" s="25" t="s">
        <v>303</v>
      </c>
      <c r="E196" s="20" t="s">
        <v>104</v>
      </c>
      <c r="F196" s="35" t="s">
        <v>73</v>
      </c>
      <c r="G196" s="8" t="s">
        <v>43</v>
      </c>
      <c r="H196" s="36" t="s">
        <v>43</v>
      </c>
      <c r="I196" s="36" t="s">
        <v>43</v>
      </c>
      <c r="J196" s="37" t="s">
        <v>43</v>
      </c>
      <c r="K196" s="38" t="s">
        <v>43</v>
      </c>
      <c r="L196" s="37" t="s">
        <v>43</v>
      </c>
    </row>
    <row r="197" spans="2:12" x14ac:dyDescent="0.2">
      <c r="B197" s="22" t="s">
        <v>313</v>
      </c>
      <c r="C197" s="20" t="s">
        <v>78</v>
      </c>
      <c r="D197" s="52" t="s">
        <v>304</v>
      </c>
      <c r="E197" s="20" t="s">
        <v>129</v>
      </c>
      <c r="F197" s="35" t="s">
        <v>73</v>
      </c>
      <c r="G197" s="8" t="s">
        <v>43</v>
      </c>
      <c r="H197" s="36" t="s">
        <v>43</v>
      </c>
      <c r="I197" s="36" t="s">
        <v>43</v>
      </c>
      <c r="J197" s="37" t="s">
        <v>43</v>
      </c>
      <c r="K197" s="38" t="s">
        <v>43</v>
      </c>
      <c r="L197" s="108">
        <v>132</v>
      </c>
    </row>
    <row r="198" spans="2:12" x14ac:dyDescent="0.2">
      <c r="B198" s="22" t="s">
        <v>313</v>
      </c>
      <c r="C198" s="20" t="s">
        <v>78</v>
      </c>
      <c r="D198" s="25" t="s">
        <v>305</v>
      </c>
      <c r="E198" s="20" t="s">
        <v>104</v>
      </c>
      <c r="F198" s="35" t="s">
        <v>73</v>
      </c>
      <c r="G198" s="8" t="s">
        <v>43</v>
      </c>
      <c r="H198" s="36" t="s">
        <v>43</v>
      </c>
      <c r="I198" s="36" t="s">
        <v>43</v>
      </c>
      <c r="J198" s="37" t="s">
        <v>43</v>
      </c>
      <c r="K198" s="38" t="s">
        <v>43</v>
      </c>
      <c r="L198" s="37" t="s">
        <v>43</v>
      </c>
    </row>
    <row r="199" spans="2:12" x14ac:dyDescent="0.2">
      <c r="B199" s="22" t="s">
        <v>313</v>
      </c>
      <c r="C199" s="20" t="s">
        <v>78</v>
      </c>
      <c r="D199" s="25" t="s">
        <v>330</v>
      </c>
      <c r="E199" s="20" t="s">
        <v>129</v>
      </c>
      <c r="F199" s="35" t="s">
        <v>332</v>
      </c>
      <c r="G199" s="8" t="s">
        <v>43</v>
      </c>
      <c r="H199" s="36" t="s">
        <v>43</v>
      </c>
      <c r="I199" s="36" t="s">
        <v>43</v>
      </c>
      <c r="J199" s="37" t="s">
        <v>43</v>
      </c>
      <c r="K199" s="38" t="s">
        <v>43</v>
      </c>
      <c r="L199" s="108">
        <v>120</v>
      </c>
    </row>
    <row r="200" spans="2:12" x14ac:dyDescent="0.2">
      <c r="B200" s="22" t="s">
        <v>313</v>
      </c>
      <c r="C200" s="20" t="s">
        <v>78</v>
      </c>
      <c r="D200" s="25" t="s">
        <v>331</v>
      </c>
      <c r="E200" s="20" t="s">
        <v>129</v>
      </c>
      <c r="F200" s="35" t="s">
        <v>332</v>
      </c>
      <c r="G200" s="8" t="s">
        <v>43</v>
      </c>
      <c r="H200" s="36" t="s">
        <v>43</v>
      </c>
      <c r="I200" s="36" t="s">
        <v>43</v>
      </c>
      <c r="J200" s="37" t="s">
        <v>43</v>
      </c>
      <c r="K200" s="38" t="s">
        <v>43</v>
      </c>
      <c r="L200" s="37">
        <v>145.4</v>
      </c>
    </row>
    <row r="201" spans="2:12" x14ac:dyDescent="0.2">
      <c r="B201" s="22" t="s">
        <v>313</v>
      </c>
      <c r="C201" s="20" t="s">
        <v>78</v>
      </c>
      <c r="D201" s="25" t="s">
        <v>306</v>
      </c>
      <c r="E201" s="20" t="s">
        <v>152</v>
      </c>
      <c r="F201" s="35" t="s">
        <v>73</v>
      </c>
      <c r="G201" s="8" t="s">
        <v>43</v>
      </c>
      <c r="H201" s="36" t="s">
        <v>43</v>
      </c>
      <c r="I201" s="36" t="s">
        <v>43</v>
      </c>
      <c r="J201" s="37" t="s">
        <v>43</v>
      </c>
      <c r="K201" s="38" t="s">
        <v>43</v>
      </c>
      <c r="L201" s="37" t="s">
        <v>43</v>
      </c>
    </row>
    <row r="202" spans="2:12" x14ac:dyDescent="0.2">
      <c r="B202" s="22" t="s">
        <v>313</v>
      </c>
      <c r="C202" s="20" t="s">
        <v>78</v>
      </c>
      <c r="D202" s="25" t="s">
        <v>307</v>
      </c>
      <c r="E202" s="20" t="s">
        <v>328</v>
      </c>
      <c r="F202" s="35" t="s">
        <v>354</v>
      </c>
      <c r="G202" s="8" t="s">
        <v>43</v>
      </c>
      <c r="H202" s="36">
        <v>100</v>
      </c>
      <c r="I202" s="36" t="s">
        <v>43</v>
      </c>
      <c r="J202" s="37" t="s">
        <v>43</v>
      </c>
      <c r="K202" s="38" t="s">
        <v>43</v>
      </c>
      <c r="L202" s="37" t="s">
        <v>43</v>
      </c>
    </row>
    <row r="203" spans="2:12" x14ac:dyDescent="0.2">
      <c r="B203" s="22" t="s">
        <v>313</v>
      </c>
      <c r="C203" s="20" t="s">
        <v>78</v>
      </c>
      <c r="D203" s="25" t="s">
        <v>308</v>
      </c>
      <c r="E203" s="20" t="s">
        <v>152</v>
      </c>
      <c r="F203" s="35" t="s">
        <v>354</v>
      </c>
      <c r="G203" s="8" t="s">
        <v>43</v>
      </c>
      <c r="H203" s="36" t="s">
        <v>43</v>
      </c>
      <c r="I203" s="36" t="s">
        <v>43</v>
      </c>
      <c r="J203" s="37" t="s">
        <v>43</v>
      </c>
      <c r="K203" s="38" t="s">
        <v>43</v>
      </c>
      <c r="L203" s="37" t="s">
        <v>43</v>
      </c>
    </row>
    <row r="204" spans="2:12" x14ac:dyDescent="0.2">
      <c r="B204" s="22" t="s">
        <v>313</v>
      </c>
      <c r="C204" s="20" t="s">
        <v>78</v>
      </c>
      <c r="D204" s="25" t="s">
        <v>309</v>
      </c>
      <c r="E204" s="20" t="s">
        <v>152</v>
      </c>
      <c r="F204" s="35" t="s">
        <v>73</v>
      </c>
      <c r="G204" s="8" t="s">
        <v>43</v>
      </c>
      <c r="H204" s="36" t="s">
        <v>43</v>
      </c>
      <c r="I204" s="36" t="s">
        <v>43</v>
      </c>
      <c r="J204" s="37" t="s">
        <v>43</v>
      </c>
      <c r="K204" s="114">
        <v>28</v>
      </c>
      <c r="L204" s="44" t="s">
        <v>43</v>
      </c>
    </row>
    <row r="205" spans="2:12" x14ac:dyDescent="0.2">
      <c r="B205" s="22" t="s">
        <v>313</v>
      </c>
      <c r="C205" s="20" t="s">
        <v>78</v>
      </c>
      <c r="D205" s="25" t="s">
        <v>310</v>
      </c>
      <c r="E205" s="20" t="s">
        <v>152</v>
      </c>
      <c r="F205" s="35" t="s">
        <v>43</v>
      </c>
      <c r="G205" s="8" t="s">
        <v>43</v>
      </c>
      <c r="H205" s="36" t="s">
        <v>43</v>
      </c>
      <c r="I205" s="36" t="s">
        <v>43</v>
      </c>
      <c r="J205" s="37" t="s">
        <v>43</v>
      </c>
      <c r="K205" s="38" t="s">
        <v>43</v>
      </c>
      <c r="L205" s="44" t="s">
        <v>43</v>
      </c>
    </row>
    <row r="206" spans="2:12" x14ac:dyDescent="0.2">
      <c r="B206" s="22" t="s">
        <v>313</v>
      </c>
      <c r="C206" s="20" t="s">
        <v>78</v>
      </c>
      <c r="D206" s="25" t="s">
        <v>311</v>
      </c>
      <c r="E206" s="20" t="s">
        <v>152</v>
      </c>
      <c r="F206" s="35" t="s">
        <v>43</v>
      </c>
      <c r="G206" s="8" t="s">
        <v>43</v>
      </c>
      <c r="H206" s="36" t="s">
        <v>43</v>
      </c>
      <c r="I206" s="36" t="s">
        <v>43</v>
      </c>
      <c r="J206" s="37" t="s">
        <v>43</v>
      </c>
      <c r="K206" s="38" t="s">
        <v>43</v>
      </c>
      <c r="L206" s="44" t="s">
        <v>43</v>
      </c>
    </row>
    <row r="207" spans="2:12" x14ac:dyDescent="0.2">
      <c r="B207" s="22" t="s">
        <v>313</v>
      </c>
      <c r="C207" s="20" t="s">
        <v>78</v>
      </c>
      <c r="D207" s="25" t="s">
        <v>312</v>
      </c>
      <c r="E207" s="20" t="s">
        <v>152</v>
      </c>
      <c r="F207" s="35" t="s">
        <v>43</v>
      </c>
      <c r="G207" s="8" t="s">
        <v>43</v>
      </c>
      <c r="H207" s="36" t="s">
        <v>43</v>
      </c>
      <c r="I207" s="36" t="s">
        <v>43</v>
      </c>
      <c r="J207" s="37" t="s">
        <v>43</v>
      </c>
      <c r="K207" s="38" t="s">
        <v>43</v>
      </c>
      <c r="L207" s="44" t="s">
        <v>43</v>
      </c>
    </row>
    <row r="208" spans="2:12" x14ac:dyDescent="0.2">
      <c r="B208" s="22" t="s">
        <v>313</v>
      </c>
      <c r="C208" s="20" t="s">
        <v>78</v>
      </c>
      <c r="D208" s="25" t="s">
        <v>333</v>
      </c>
      <c r="E208" s="20" t="s">
        <v>129</v>
      </c>
      <c r="F208" s="35" t="s">
        <v>43</v>
      </c>
      <c r="G208" s="8" t="s">
        <v>43</v>
      </c>
      <c r="H208" s="8" t="s">
        <v>43</v>
      </c>
      <c r="I208" s="8" t="s">
        <v>43</v>
      </c>
      <c r="J208" s="44" t="s">
        <v>43</v>
      </c>
      <c r="K208" s="35" t="s">
        <v>43</v>
      </c>
      <c r="L208" s="37">
        <v>140.6</v>
      </c>
    </row>
    <row r="209" spans="2:12" x14ac:dyDescent="0.2">
      <c r="B209" s="22" t="s">
        <v>313</v>
      </c>
      <c r="C209" s="20" t="s">
        <v>78</v>
      </c>
      <c r="D209" s="25" t="s">
        <v>334</v>
      </c>
      <c r="E209" s="20" t="s">
        <v>129</v>
      </c>
      <c r="F209" s="35" t="s">
        <v>43</v>
      </c>
      <c r="G209" s="8" t="s">
        <v>43</v>
      </c>
      <c r="H209" s="8" t="s">
        <v>43</v>
      </c>
      <c r="I209" s="8" t="s">
        <v>43</v>
      </c>
      <c r="J209" s="44" t="s">
        <v>43</v>
      </c>
      <c r="K209" s="35" t="s">
        <v>43</v>
      </c>
      <c r="L209" s="37">
        <v>147.30000000000001</v>
      </c>
    </row>
    <row r="210" spans="2:12" x14ac:dyDescent="0.2">
      <c r="B210" s="22" t="s">
        <v>313</v>
      </c>
      <c r="C210" s="20" t="s">
        <v>78</v>
      </c>
      <c r="D210" s="25" t="s">
        <v>335</v>
      </c>
      <c r="E210" s="20" t="s">
        <v>129</v>
      </c>
      <c r="F210" s="35" t="s">
        <v>43</v>
      </c>
      <c r="G210" s="8" t="s">
        <v>43</v>
      </c>
      <c r="H210" s="8" t="s">
        <v>43</v>
      </c>
      <c r="I210" s="8" t="s">
        <v>43</v>
      </c>
      <c r="J210" s="44" t="s">
        <v>43</v>
      </c>
      <c r="K210" s="35" t="s">
        <v>43</v>
      </c>
      <c r="L210" s="37">
        <v>204.1</v>
      </c>
    </row>
    <row r="211" spans="2:12" x14ac:dyDescent="0.2">
      <c r="B211" s="22" t="s">
        <v>313</v>
      </c>
      <c r="C211" s="20" t="s">
        <v>78</v>
      </c>
      <c r="D211" s="25" t="s">
        <v>336</v>
      </c>
      <c r="E211" s="20" t="s">
        <v>129</v>
      </c>
      <c r="F211" s="35" t="s">
        <v>43</v>
      </c>
      <c r="G211" s="8" t="s">
        <v>43</v>
      </c>
      <c r="H211" s="8" t="s">
        <v>43</v>
      </c>
      <c r="I211" s="8" t="s">
        <v>43</v>
      </c>
      <c r="J211" s="44" t="s">
        <v>43</v>
      </c>
      <c r="K211" s="35" t="s">
        <v>43</v>
      </c>
      <c r="L211" s="108">
        <v>148</v>
      </c>
    </row>
    <row r="212" spans="2:12" x14ac:dyDescent="0.2">
      <c r="B212" s="22" t="s">
        <v>313</v>
      </c>
      <c r="C212" s="20" t="s">
        <v>78</v>
      </c>
      <c r="D212" s="25" t="s">
        <v>337</v>
      </c>
      <c r="E212" s="20" t="s">
        <v>129</v>
      </c>
      <c r="F212" s="35" t="s">
        <v>43</v>
      </c>
      <c r="G212" s="8" t="s">
        <v>43</v>
      </c>
      <c r="H212" s="8" t="s">
        <v>43</v>
      </c>
      <c r="I212" s="8" t="s">
        <v>43</v>
      </c>
      <c r="J212" s="44" t="s">
        <v>43</v>
      </c>
      <c r="K212" s="35" t="s">
        <v>43</v>
      </c>
      <c r="L212" s="37">
        <v>158.80000000000001</v>
      </c>
    </row>
    <row r="213" spans="2:12" x14ac:dyDescent="0.2">
      <c r="B213" s="22" t="s">
        <v>313</v>
      </c>
      <c r="C213" s="20" t="s">
        <v>78</v>
      </c>
      <c r="D213" s="25" t="s">
        <v>338</v>
      </c>
      <c r="E213" s="20" t="s">
        <v>129</v>
      </c>
      <c r="F213" s="35" t="s">
        <v>43</v>
      </c>
      <c r="G213" s="8" t="s">
        <v>43</v>
      </c>
      <c r="H213" s="8" t="s">
        <v>43</v>
      </c>
      <c r="I213" s="8" t="s">
        <v>43</v>
      </c>
      <c r="J213" s="44" t="s">
        <v>43</v>
      </c>
      <c r="K213" s="35" t="s">
        <v>43</v>
      </c>
      <c r="L213" s="108">
        <v>189</v>
      </c>
    </row>
    <row r="214" spans="2:12" x14ac:dyDescent="0.2">
      <c r="B214" s="22" t="s">
        <v>313</v>
      </c>
      <c r="C214" s="20" t="s">
        <v>78</v>
      </c>
      <c r="D214" s="25" t="s">
        <v>339</v>
      </c>
      <c r="E214" s="20" t="s">
        <v>129</v>
      </c>
      <c r="F214" s="35" t="s">
        <v>43</v>
      </c>
      <c r="G214" s="8" t="s">
        <v>43</v>
      </c>
      <c r="H214" s="8" t="s">
        <v>43</v>
      </c>
      <c r="I214" s="8" t="s">
        <v>43</v>
      </c>
      <c r="J214" s="44" t="s">
        <v>43</v>
      </c>
      <c r="K214" s="35" t="s">
        <v>43</v>
      </c>
      <c r="L214" s="37">
        <v>183.3</v>
      </c>
    </row>
    <row r="215" spans="2:12" x14ac:dyDescent="0.2">
      <c r="B215" s="22" t="s">
        <v>313</v>
      </c>
      <c r="C215" s="20" t="s">
        <v>78</v>
      </c>
      <c r="D215" s="25" t="s">
        <v>340</v>
      </c>
      <c r="E215" s="20" t="s">
        <v>129</v>
      </c>
      <c r="F215" s="35" t="s">
        <v>43</v>
      </c>
      <c r="G215" s="8" t="s">
        <v>43</v>
      </c>
      <c r="H215" s="8" t="s">
        <v>43</v>
      </c>
      <c r="I215" s="8" t="s">
        <v>43</v>
      </c>
      <c r="J215" s="44" t="s">
        <v>43</v>
      </c>
      <c r="K215" s="35" t="s">
        <v>43</v>
      </c>
      <c r="L215" s="108">
        <v>156</v>
      </c>
    </row>
    <row r="216" spans="2:12" x14ac:dyDescent="0.2">
      <c r="B216" s="22" t="s">
        <v>313</v>
      </c>
      <c r="C216" s="20" t="s">
        <v>78</v>
      </c>
      <c r="D216" s="25" t="s">
        <v>341</v>
      </c>
      <c r="E216" s="20" t="s">
        <v>129</v>
      </c>
      <c r="F216" s="35" t="s">
        <v>43</v>
      </c>
      <c r="G216" s="8" t="s">
        <v>43</v>
      </c>
      <c r="H216" s="8" t="s">
        <v>43</v>
      </c>
      <c r="I216" s="8" t="s">
        <v>43</v>
      </c>
      <c r="J216" s="44" t="s">
        <v>43</v>
      </c>
      <c r="K216" s="35" t="s">
        <v>43</v>
      </c>
      <c r="L216" s="37">
        <v>212.6</v>
      </c>
    </row>
    <row r="217" spans="2:12" x14ac:dyDescent="0.2">
      <c r="B217" s="22" t="s">
        <v>313</v>
      </c>
      <c r="C217" s="20" t="s">
        <v>78</v>
      </c>
      <c r="D217" s="25" t="s">
        <v>342</v>
      </c>
      <c r="E217" s="20" t="s">
        <v>129</v>
      </c>
      <c r="F217" s="35" t="s">
        <v>43</v>
      </c>
      <c r="G217" s="8" t="s">
        <v>43</v>
      </c>
      <c r="H217" s="8" t="s">
        <v>43</v>
      </c>
      <c r="I217" s="8" t="s">
        <v>43</v>
      </c>
      <c r="J217" s="44" t="s">
        <v>43</v>
      </c>
      <c r="K217" s="35" t="s">
        <v>43</v>
      </c>
      <c r="L217" s="37">
        <v>141.5</v>
      </c>
    </row>
    <row r="218" spans="2:12" x14ac:dyDescent="0.2">
      <c r="B218" s="22" t="s">
        <v>313</v>
      </c>
      <c r="C218" s="20" t="s">
        <v>78</v>
      </c>
      <c r="D218" s="25" t="s">
        <v>343</v>
      </c>
      <c r="E218" s="20" t="s">
        <v>129</v>
      </c>
      <c r="F218" s="35" t="s">
        <v>43</v>
      </c>
      <c r="G218" s="8" t="s">
        <v>43</v>
      </c>
      <c r="H218" s="8" t="s">
        <v>43</v>
      </c>
      <c r="I218" s="8" t="s">
        <v>43</v>
      </c>
      <c r="J218" s="44" t="s">
        <v>43</v>
      </c>
      <c r="K218" s="35" t="s">
        <v>43</v>
      </c>
      <c r="L218" s="37">
        <v>206.2</v>
      </c>
    </row>
    <row r="219" spans="2:12" x14ac:dyDescent="0.2">
      <c r="B219" s="22" t="s">
        <v>313</v>
      </c>
      <c r="C219" s="20" t="s">
        <v>78</v>
      </c>
      <c r="D219" s="25" t="s">
        <v>344</v>
      </c>
      <c r="E219" s="20" t="s">
        <v>129</v>
      </c>
      <c r="F219" s="35" t="s">
        <v>43</v>
      </c>
      <c r="G219" s="8" t="s">
        <v>43</v>
      </c>
      <c r="H219" s="8" t="s">
        <v>43</v>
      </c>
      <c r="I219" s="8" t="s">
        <v>43</v>
      </c>
      <c r="J219" s="44" t="s">
        <v>43</v>
      </c>
      <c r="K219" s="35" t="s">
        <v>43</v>
      </c>
      <c r="L219" s="37">
        <v>216.9</v>
      </c>
    </row>
    <row r="220" spans="2:12" x14ac:dyDescent="0.2">
      <c r="B220" s="22" t="s">
        <v>313</v>
      </c>
      <c r="C220" s="20" t="s">
        <v>78</v>
      </c>
      <c r="D220" s="25" t="s">
        <v>345</v>
      </c>
      <c r="E220" s="20" t="s">
        <v>129</v>
      </c>
      <c r="F220" s="35" t="s">
        <v>43</v>
      </c>
      <c r="G220" s="8" t="s">
        <v>43</v>
      </c>
      <c r="H220" s="8" t="s">
        <v>43</v>
      </c>
      <c r="I220" s="8" t="s">
        <v>43</v>
      </c>
      <c r="J220" s="44" t="s">
        <v>43</v>
      </c>
      <c r="K220" s="35" t="s">
        <v>43</v>
      </c>
      <c r="L220" s="108">
        <v>220</v>
      </c>
    </row>
    <row r="221" spans="2:12" x14ac:dyDescent="0.2">
      <c r="B221" s="22" t="s">
        <v>313</v>
      </c>
      <c r="C221" s="20" t="s">
        <v>78</v>
      </c>
      <c r="D221" s="25" t="s">
        <v>346</v>
      </c>
      <c r="E221" s="20" t="s">
        <v>129</v>
      </c>
      <c r="F221" s="35" t="s">
        <v>43</v>
      </c>
      <c r="G221" s="8" t="s">
        <v>43</v>
      </c>
      <c r="H221" s="8" t="s">
        <v>43</v>
      </c>
      <c r="I221" s="8" t="s">
        <v>43</v>
      </c>
      <c r="J221" s="44" t="s">
        <v>43</v>
      </c>
      <c r="K221" s="35" t="s">
        <v>43</v>
      </c>
      <c r="L221" s="37">
        <v>222.3</v>
      </c>
    </row>
    <row r="222" spans="2:12" x14ac:dyDescent="0.2">
      <c r="B222" s="22" t="s">
        <v>313</v>
      </c>
      <c r="C222" s="20" t="s">
        <v>78</v>
      </c>
      <c r="D222" s="25" t="s">
        <v>347</v>
      </c>
      <c r="E222" s="20" t="s">
        <v>129</v>
      </c>
      <c r="F222" s="35" t="s">
        <v>43</v>
      </c>
      <c r="G222" s="8" t="s">
        <v>43</v>
      </c>
      <c r="H222" s="8" t="s">
        <v>43</v>
      </c>
      <c r="I222" s="8" t="s">
        <v>43</v>
      </c>
      <c r="J222" s="44" t="s">
        <v>43</v>
      </c>
      <c r="K222" s="35" t="s">
        <v>43</v>
      </c>
      <c r="L222" s="37">
        <v>162.80000000000001</v>
      </c>
    </row>
    <row r="223" spans="2:12" x14ac:dyDescent="0.2">
      <c r="B223" s="22" t="s">
        <v>313</v>
      </c>
      <c r="C223" s="20" t="s">
        <v>78</v>
      </c>
      <c r="D223" s="25" t="s">
        <v>348</v>
      </c>
      <c r="E223" s="20" t="s">
        <v>129</v>
      </c>
      <c r="F223" s="35" t="s">
        <v>43</v>
      </c>
      <c r="G223" s="8" t="s">
        <v>43</v>
      </c>
      <c r="H223" s="8" t="s">
        <v>43</v>
      </c>
      <c r="I223" s="8" t="s">
        <v>43</v>
      </c>
      <c r="J223" s="44" t="s">
        <v>43</v>
      </c>
      <c r="K223" s="35" t="s">
        <v>43</v>
      </c>
      <c r="L223" s="37">
        <v>170.4</v>
      </c>
    </row>
    <row r="224" spans="2:12" x14ac:dyDescent="0.2">
      <c r="B224" s="22" t="s">
        <v>313</v>
      </c>
      <c r="C224" s="20" t="s">
        <v>78</v>
      </c>
      <c r="D224" s="25" t="s">
        <v>349</v>
      </c>
      <c r="E224" s="20" t="s">
        <v>129</v>
      </c>
      <c r="F224" s="35" t="s">
        <v>43</v>
      </c>
      <c r="G224" s="8" t="s">
        <v>43</v>
      </c>
      <c r="H224" s="8" t="s">
        <v>43</v>
      </c>
      <c r="I224" s="8" t="s">
        <v>43</v>
      </c>
      <c r="J224" s="44" t="s">
        <v>43</v>
      </c>
      <c r="K224" s="35" t="s">
        <v>43</v>
      </c>
      <c r="L224" s="37">
        <v>195.8</v>
      </c>
    </row>
  </sheetData>
  <mergeCells count="4">
    <mergeCell ref="M1:O1"/>
    <mergeCell ref="F4:J4"/>
    <mergeCell ref="K4:L4"/>
    <mergeCell ref="A1:D1"/>
  </mergeCells>
  <pageMargins left="0.7" right="0.7" top="0.75" bottom="0.75" header="0.3" footer="0.3"/>
  <pageSetup paperSize="9" scale="25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8"/>
  <sheetViews>
    <sheetView view="pageBreakPreview" zoomScaleNormal="102" zoomScaleSheetLayoutView="100" workbookViewId="0">
      <selection activeCell="H34" sqref="H34"/>
    </sheetView>
  </sheetViews>
  <sheetFormatPr defaultColWidth="11.42578125" defaultRowHeight="12.75" x14ac:dyDescent="0.2"/>
  <cols>
    <col min="1" max="1" width="24.7109375" style="5" customWidth="1"/>
    <col min="2" max="2" width="11.42578125" style="5"/>
    <col min="3" max="3" width="15.7109375" style="5" customWidth="1"/>
    <col min="4" max="4" width="13.42578125" style="5" customWidth="1"/>
    <col min="5" max="5" width="11.42578125" style="5"/>
    <col min="6" max="6" width="14.28515625" style="5" customWidth="1"/>
    <col min="7" max="7" width="13.5703125" style="5" customWidth="1"/>
    <col min="8" max="8" width="13.28515625" style="5" customWidth="1"/>
    <col min="9" max="11" width="11.42578125" style="5"/>
    <col min="12" max="12" width="18.140625" style="5" customWidth="1"/>
    <col min="13" max="13" width="22.42578125" style="5" customWidth="1"/>
    <col min="14" max="16384" width="11.42578125" style="5"/>
  </cols>
  <sheetData>
    <row r="1" spans="1:13" ht="18.75" x14ac:dyDescent="0.3">
      <c r="A1" s="53" t="s">
        <v>326</v>
      </c>
      <c r="B1" s="53"/>
      <c r="C1" s="53"/>
      <c r="D1" s="53"/>
      <c r="E1" s="53"/>
      <c r="F1" s="4"/>
      <c r="G1" s="4"/>
      <c r="I1" s="5" t="s">
        <v>383</v>
      </c>
    </row>
    <row r="2" spans="1:13" s="26" customFormat="1" ht="12" customHeight="1" x14ac:dyDescent="0.3">
      <c r="A2" s="54"/>
      <c r="B2" s="54"/>
      <c r="C2" s="54"/>
      <c r="D2" s="54"/>
      <c r="E2" s="54"/>
    </row>
    <row r="3" spans="1:13" s="26" customFormat="1" ht="14.1" customHeight="1" x14ac:dyDescent="0.3">
      <c r="B3" s="54"/>
      <c r="C3" s="54"/>
      <c r="D3" s="54"/>
      <c r="E3" s="54"/>
    </row>
    <row r="4" spans="1:13" ht="15.75" x14ac:dyDescent="0.2">
      <c r="A4" s="72" t="s">
        <v>168</v>
      </c>
      <c r="B4" s="26"/>
    </row>
    <row r="5" spans="1:13" x14ac:dyDescent="0.2">
      <c r="A5" s="55" t="s">
        <v>153</v>
      </c>
      <c r="B5" s="56"/>
    </row>
    <row r="6" spans="1:13" x14ac:dyDescent="0.2">
      <c r="A6" s="57" t="s">
        <v>379</v>
      </c>
      <c r="B6" s="58">
        <v>2.66</v>
      </c>
    </row>
    <row r="7" spans="1:13" x14ac:dyDescent="0.2">
      <c r="A7" s="57" t="s">
        <v>380</v>
      </c>
      <c r="B7" s="58">
        <v>1.0817000000000001</v>
      </c>
    </row>
    <row r="8" spans="1:13" x14ac:dyDescent="0.2">
      <c r="A8" s="57" t="s">
        <v>381</v>
      </c>
      <c r="B8" s="59">
        <v>0.1071</v>
      </c>
    </row>
    <row r="9" spans="1:13" x14ac:dyDescent="0.2">
      <c r="A9" s="60" t="s">
        <v>167</v>
      </c>
      <c r="B9" s="61">
        <v>174.25700000000001</v>
      </c>
    </row>
    <row r="10" spans="1:13" x14ac:dyDescent="0.2">
      <c r="C10" s="116" t="s">
        <v>154</v>
      </c>
      <c r="D10" s="141" t="s">
        <v>317</v>
      </c>
      <c r="E10" s="141"/>
      <c r="F10" s="33" t="s">
        <v>164</v>
      </c>
      <c r="G10" s="117" t="s">
        <v>166</v>
      </c>
      <c r="H10" s="139" t="s">
        <v>165</v>
      </c>
      <c r="I10" s="140"/>
      <c r="J10" s="118" t="s">
        <v>325</v>
      </c>
      <c r="K10" s="118" t="s">
        <v>386</v>
      </c>
      <c r="L10" s="118" t="s">
        <v>385</v>
      </c>
      <c r="M10" s="119" t="s">
        <v>384</v>
      </c>
    </row>
    <row r="11" spans="1:13" x14ac:dyDescent="0.2">
      <c r="C11" s="92" t="s">
        <v>319</v>
      </c>
      <c r="D11" s="9" t="s">
        <v>160</v>
      </c>
      <c r="E11" s="62">
        <v>5.7</v>
      </c>
      <c r="F11" s="142">
        <f>E11*E12*E13</f>
        <v>466.03199999999998</v>
      </c>
      <c r="G11" s="135">
        <f>(1/E11+0.1/E12+0.1/E13)*100</f>
        <v>19.806579805678577</v>
      </c>
      <c r="H11" s="78" t="s">
        <v>155</v>
      </c>
      <c r="I11" s="97">
        <f>(F14/F11)*100</f>
        <v>14.903676396017856</v>
      </c>
      <c r="J11" s="135">
        <f>(I12*B6+I11*F19+I13*B7)/100</f>
        <v>1.2460407610494733</v>
      </c>
      <c r="K11" s="135">
        <f>(I12*B6+I13*B7*B8/100)/100</f>
        <v>0.40882183932443544</v>
      </c>
      <c r="L11" s="137">
        <f>K11/J11*100</f>
        <v>32.80966819898466</v>
      </c>
      <c r="M11" s="144">
        <f>(L11/(100-L11)*1000)/B9</f>
        <v>2.8022367202065128</v>
      </c>
    </row>
    <row r="12" spans="1:13" ht="14.25" x14ac:dyDescent="0.25">
      <c r="C12" s="82" t="s">
        <v>377</v>
      </c>
      <c r="D12" s="7" t="s">
        <v>161</v>
      </c>
      <c r="E12" s="14">
        <v>11.2</v>
      </c>
      <c r="F12" s="143"/>
      <c r="G12" s="136"/>
      <c r="H12" s="38" t="s">
        <v>156</v>
      </c>
      <c r="I12" s="98">
        <f>(F15/F11)*100</f>
        <v>15.338860850757033</v>
      </c>
      <c r="J12" s="136"/>
      <c r="K12" s="136"/>
      <c r="L12" s="138"/>
      <c r="M12" s="145"/>
    </row>
    <row r="13" spans="1:13" x14ac:dyDescent="0.2">
      <c r="C13" s="82" t="s">
        <v>169</v>
      </c>
      <c r="D13" s="7" t="s">
        <v>162</v>
      </c>
      <c r="E13" s="14">
        <v>7.3</v>
      </c>
      <c r="F13" s="143"/>
      <c r="G13" s="136"/>
      <c r="H13" s="38" t="s">
        <v>157</v>
      </c>
      <c r="I13" s="98">
        <f>(F18/F11)*100</f>
        <v>69.757462753225113</v>
      </c>
      <c r="J13" s="136"/>
      <c r="K13" s="136"/>
      <c r="L13" s="138"/>
      <c r="M13" s="145"/>
    </row>
    <row r="14" spans="1:13" x14ac:dyDescent="0.2">
      <c r="C14" s="93" t="s">
        <v>72</v>
      </c>
      <c r="D14" s="7" t="s">
        <v>382</v>
      </c>
      <c r="E14" s="14">
        <v>5.0999999999999996</v>
      </c>
      <c r="F14" s="15">
        <f>(4/3)*PI()*(E14/2)^3</f>
        <v>69.455901181889928</v>
      </c>
      <c r="G14" s="75">
        <f>0.1/E14*100</f>
        <v>1.9607843137254906</v>
      </c>
      <c r="H14" s="38"/>
      <c r="I14" s="15"/>
      <c r="J14" s="74"/>
      <c r="K14" s="74"/>
      <c r="L14" s="74"/>
      <c r="M14" s="37"/>
    </row>
    <row r="15" spans="1:13" x14ac:dyDescent="0.2">
      <c r="A15" s="64"/>
      <c r="C15" s="82"/>
      <c r="D15" s="7" t="s">
        <v>163</v>
      </c>
      <c r="E15" s="14">
        <v>4.2</v>
      </c>
      <c r="F15" s="143">
        <f>E15*E16*E17</f>
        <v>71.484000000000009</v>
      </c>
      <c r="G15" s="136">
        <f>(1/E15+0.1/E16+0.1/E17)*100</f>
        <v>28.68613955570477</v>
      </c>
      <c r="H15" s="38"/>
      <c r="I15" s="15"/>
      <c r="J15" s="74"/>
      <c r="K15" s="74"/>
      <c r="L15" s="74"/>
      <c r="M15" s="37"/>
    </row>
    <row r="16" spans="1:13" x14ac:dyDescent="0.2">
      <c r="A16" s="64"/>
      <c r="C16" s="82"/>
      <c r="D16" s="7" t="s">
        <v>161</v>
      </c>
      <c r="E16" s="14">
        <v>4.5999999999999996</v>
      </c>
      <c r="F16" s="143"/>
      <c r="G16" s="136"/>
      <c r="H16" s="38"/>
      <c r="I16" s="15"/>
      <c r="J16" s="74"/>
      <c r="K16" s="74"/>
      <c r="L16" s="74"/>
      <c r="M16" s="37"/>
    </row>
    <row r="17" spans="1:15" x14ac:dyDescent="0.2">
      <c r="A17" s="64"/>
      <c r="C17" s="82"/>
      <c r="D17" s="7" t="s">
        <v>162</v>
      </c>
      <c r="E17" s="14">
        <v>3.7</v>
      </c>
      <c r="F17" s="143"/>
      <c r="G17" s="136"/>
      <c r="H17" s="38"/>
      <c r="I17" s="15"/>
      <c r="J17" s="74"/>
      <c r="K17" s="74"/>
      <c r="L17" s="74"/>
      <c r="M17" s="37"/>
      <c r="N17" s="130" t="s">
        <v>324</v>
      </c>
      <c r="O17" s="130"/>
    </row>
    <row r="18" spans="1:15" x14ac:dyDescent="0.2">
      <c r="A18" s="64"/>
      <c r="C18" s="82"/>
      <c r="D18" s="7" t="s">
        <v>158</v>
      </c>
      <c r="E18" s="7"/>
      <c r="F18" s="15">
        <f>F11-(F14+F15)</f>
        <v>325.09209881811006</v>
      </c>
      <c r="G18" s="75" t="s">
        <v>43</v>
      </c>
      <c r="H18" s="38"/>
      <c r="I18" s="15"/>
      <c r="J18" s="74"/>
      <c r="K18" s="74"/>
      <c r="L18" s="74"/>
      <c r="M18" s="37"/>
      <c r="N18" s="130"/>
      <c r="O18" s="130"/>
    </row>
    <row r="19" spans="1:15" x14ac:dyDescent="0.2">
      <c r="A19" s="64"/>
      <c r="C19" s="82"/>
      <c r="D19" s="65" t="s">
        <v>159</v>
      </c>
      <c r="E19" s="66">
        <v>29.8</v>
      </c>
      <c r="F19" s="96">
        <v>0.56000000000000005</v>
      </c>
      <c r="G19" s="75"/>
      <c r="H19" s="38"/>
      <c r="I19" s="15"/>
      <c r="J19" s="74"/>
      <c r="K19" s="74"/>
      <c r="L19" s="74"/>
      <c r="M19" s="37"/>
    </row>
    <row r="20" spans="1:15" x14ac:dyDescent="0.2">
      <c r="A20" s="64"/>
      <c r="C20" s="56" t="s">
        <v>318</v>
      </c>
      <c r="D20" s="9" t="s">
        <v>170</v>
      </c>
      <c r="E20" s="62">
        <v>4.66</v>
      </c>
      <c r="F20" s="142">
        <f>E20*E21*E22</f>
        <v>452.85288180000003</v>
      </c>
      <c r="G20" s="135">
        <f>(1/E20+0.1/E21+0.1/E22)*100</f>
        <v>23.51204293473484</v>
      </c>
      <c r="H20" s="78" t="s">
        <v>155</v>
      </c>
      <c r="I20" s="97">
        <f>(F23/F20)*100</f>
        <v>59.198601550409514</v>
      </c>
      <c r="J20" s="135">
        <f>(I20*F25+I21*B7)/100</f>
        <v>0.77286089571151362</v>
      </c>
      <c r="K20" s="135">
        <f>(I21*B7*B8)</f>
        <v>4.7268448664829492</v>
      </c>
      <c r="L20" s="137">
        <f>K20/J20</f>
        <v>6.1160357481035525</v>
      </c>
      <c r="M20" s="144">
        <f>(L20/(100-L20)*1000)/B9</f>
        <v>0.37384223360532604</v>
      </c>
    </row>
    <row r="21" spans="1:15" ht="14.25" x14ac:dyDescent="0.25">
      <c r="A21" s="64"/>
      <c r="C21" s="82" t="s">
        <v>378</v>
      </c>
      <c r="D21" s="7" t="s">
        <v>171</v>
      </c>
      <c r="E21" s="14">
        <v>11.494999999999999</v>
      </c>
      <c r="F21" s="143"/>
      <c r="G21" s="136"/>
      <c r="H21" s="38" t="s">
        <v>157</v>
      </c>
      <c r="I21" s="98">
        <f>(F24/F20)*100</f>
        <v>40.801398449590479</v>
      </c>
      <c r="J21" s="136"/>
      <c r="K21" s="136"/>
      <c r="L21" s="138"/>
      <c r="M21" s="145"/>
    </row>
    <row r="22" spans="1:15" x14ac:dyDescent="0.2">
      <c r="A22" s="64"/>
      <c r="C22" s="82" t="s">
        <v>72</v>
      </c>
      <c r="D22" s="7" t="s">
        <v>172</v>
      </c>
      <c r="E22" s="14">
        <v>8.4540000000000006</v>
      </c>
      <c r="F22" s="143"/>
      <c r="G22" s="136"/>
      <c r="H22" s="38"/>
      <c r="I22" s="15"/>
      <c r="J22" s="74"/>
      <c r="K22" s="74"/>
      <c r="L22" s="74"/>
      <c r="M22" s="37"/>
    </row>
    <row r="23" spans="1:15" x14ac:dyDescent="0.2">
      <c r="C23" s="82"/>
      <c r="D23" s="7" t="s">
        <v>382</v>
      </c>
      <c r="E23" s="14">
        <v>8</v>
      </c>
      <c r="F23" s="15">
        <f>(4/3)*PI()*(E23/2)^3</f>
        <v>268.08257310632899</v>
      </c>
      <c r="G23" s="75">
        <f>(0.1/F23)*100</f>
        <v>3.730193978716298E-2</v>
      </c>
      <c r="H23" s="38"/>
      <c r="I23" s="15"/>
      <c r="J23" s="74"/>
      <c r="K23" s="74"/>
      <c r="L23" s="74"/>
      <c r="M23" s="37"/>
    </row>
    <row r="24" spans="1:15" x14ac:dyDescent="0.2">
      <c r="C24" s="82"/>
      <c r="D24" s="7" t="s">
        <v>158</v>
      </c>
      <c r="E24" s="7"/>
      <c r="F24" s="15">
        <f>F20-F23</f>
        <v>184.77030869367104</v>
      </c>
      <c r="G24" s="75" t="s">
        <v>43</v>
      </c>
      <c r="H24" s="38"/>
      <c r="I24" s="15"/>
      <c r="J24" s="74"/>
      <c r="K24" s="74"/>
      <c r="L24" s="74"/>
      <c r="M24" s="37"/>
    </row>
    <row r="25" spans="1:15" x14ac:dyDescent="0.2">
      <c r="C25" s="82"/>
      <c r="D25" s="65" t="s">
        <v>159</v>
      </c>
      <c r="E25" s="65">
        <v>29.8</v>
      </c>
      <c r="F25" s="96">
        <v>0.56000000000000005</v>
      </c>
      <c r="G25" s="75"/>
      <c r="H25" s="38"/>
      <c r="I25" s="15"/>
      <c r="J25" s="74"/>
      <c r="K25" s="74"/>
      <c r="L25" s="74"/>
      <c r="M25" s="37"/>
      <c r="N25" s="130" t="s">
        <v>323</v>
      </c>
      <c r="O25" s="130"/>
    </row>
    <row r="26" spans="1:15" ht="12.95" customHeight="1" x14ac:dyDescent="0.2">
      <c r="B26" s="63"/>
      <c r="C26" s="56" t="s">
        <v>321</v>
      </c>
      <c r="D26" s="67" t="s">
        <v>170</v>
      </c>
      <c r="E26" s="68">
        <v>6.3559999999999999</v>
      </c>
      <c r="F26" s="146">
        <f>E26*E27*E28</f>
        <v>413.94906159600004</v>
      </c>
      <c r="G26" s="128">
        <f>(1/E26+0.1/E27+0.1/E28)*100</f>
        <v>18.223672910176482</v>
      </c>
      <c r="H26" s="79" t="s">
        <v>155</v>
      </c>
      <c r="I26" s="99">
        <f>F29/F26*100</f>
        <v>10.134114071161097</v>
      </c>
      <c r="J26" s="128">
        <f>(I26*F31+I27*B7)/100</f>
        <v>1.0271075274986552</v>
      </c>
      <c r="K26" s="128">
        <f>I27*B7*B8</f>
        <v>10.410969175468002</v>
      </c>
      <c r="L26" s="131">
        <f>K26/J26</f>
        <v>10.136201806272551</v>
      </c>
      <c r="M26" s="133">
        <f>(L26/(100-L26)*1000)/B9</f>
        <v>0.64729200811792165</v>
      </c>
      <c r="N26" s="130"/>
      <c r="O26" s="130"/>
    </row>
    <row r="27" spans="1:15" ht="14.25" x14ac:dyDescent="0.25">
      <c r="B27" s="63"/>
      <c r="C27" s="82" t="s">
        <v>378</v>
      </c>
      <c r="D27" s="8" t="s">
        <v>171</v>
      </c>
      <c r="E27" s="69">
        <v>8.9130000000000003</v>
      </c>
      <c r="F27" s="147"/>
      <c r="G27" s="129"/>
      <c r="H27" s="80" t="s">
        <v>157</v>
      </c>
      <c r="I27" s="100">
        <f>F30/F26*100</f>
        <v>89.865885928838892</v>
      </c>
      <c r="J27" s="129"/>
      <c r="K27" s="129"/>
      <c r="L27" s="132"/>
      <c r="M27" s="134"/>
      <c r="N27" s="63"/>
      <c r="O27" s="63"/>
    </row>
    <row r="28" spans="1:15" x14ac:dyDescent="0.2">
      <c r="B28" s="63"/>
      <c r="C28" s="95" t="s">
        <v>72</v>
      </c>
      <c r="D28" s="8" t="s">
        <v>172</v>
      </c>
      <c r="E28" s="69">
        <v>7.3070000000000004</v>
      </c>
      <c r="F28" s="147"/>
      <c r="G28" s="129"/>
      <c r="H28" s="81"/>
      <c r="I28" s="82"/>
      <c r="J28" s="87"/>
      <c r="K28" s="87"/>
      <c r="L28" s="86"/>
      <c r="M28" s="44"/>
      <c r="N28" s="63"/>
      <c r="O28" s="63"/>
    </row>
    <row r="29" spans="1:15" x14ac:dyDescent="0.2">
      <c r="B29" s="63"/>
      <c r="C29" s="82"/>
      <c r="D29" s="8" t="s">
        <v>382</v>
      </c>
      <c r="E29" s="69">
        <v>4.3109999999999999</v>
      </c>
      <c r="F29" s="73">
        <f>(4/3)*PI()*(E29/2)^3</f>
        <v>41.950070098639557</v>
      </c>
      <c r="G29" s="75">
        <f>(0.1/F29)*100</f>
        <v>0.2383786243142488</v>
      </c>
      <c r="H29" s="80"/>
      <c r="I29" s="12"/>
      <c r="J29" s="88"/>
      <c r="K29" s="90"/>
      <c r="L29" s="86"/>
      <c r="M29" s="44"/>
      <c r="N29" s="63"/>
      <c r="O29" s="63"/>
    </row>
    <row r="30" spans="1:15" x14ac:dyDescent="0.2">
      <c r="B30" s="63"/>
      <c r="C30" s="94"/>
      <c r="D30" s="8" t="s">
        <v>158</v>
      </c>
      <c r="E30" s="8"/>
      <c r="F30" s="73">
        <f>F26-F29</f>
        <v>371.99899149736046</v>
      </c>
      <c r="G30" s="76" t="s">
        <v>43</v>
      </c>
      <c r="H30" s="83"/>
      <c r="I30" s="73"/>
      <c r="J30" s="87"/>
      <c r="K30" s="90"/>
      <c r="L30" s="90"/>
      <c r="M30" s="91"/>
      <c r="N30" s="70"/>
      <c r="O30" s="63"/>
    </row>
    <row r="31" spans="1:15" x14ac:dyDescent="0.2">
      <c r="B31" s="63"/>
      <c r="C31" s="94"/>
      <c r="D31" s="65" t="s">
        <v>159</v>
      </c>
      <c r="E31" s="71">
        <v>30.1</v>
      </c>
      <c r="F31" s="96">
        <v>0.54300000000000004</v>
      </c>
      <c r="G31" s="77"/>
      <c r="H31" s="84"/>
      <c r="I31" s="85"/>
      <c r="J31" s="89"/>
      <c r="K31" s="90"/>
      <c r="L31" s="90"/>
      <c r="M31" s="91"/>
      <c r="N31" s="70"/>
      <c r="O31" s="63"/>
    </row>
    <row r="32" spans="1:15" x14ac:dyDescent="0.2">
      <c r="B32" s="63"/>
      <c r="C32" s="63"/>
      <c r="D32" s="63"/>
      <c r="E32" s="63"/>
      <c r="F32" s="63"/>
      <c r="G32" s="63"/>
      <c r="H32" s="63"/>
      <c r="I32" s="63"/>
      <c r="J32" s="63"/>
      <c r="K32" s="63"/>
      <c r="L32" s="63"/>
      <c r="M32" s="63"/>
      <c r="N32" s="63"/>
      <c r="O32" s="63"/>
    </row>
    <row r="33" spans="2:15" x14ac:dyDescent="0.2">
      <c r="B33" s="63"/>
      <c r="C33" s="63"/>
      <c r="D33" s="63"/>
      <c r="E33" s="63"/>
      <c r="F33" s="63"/>
      <c r="G33" s="63"/>
      <c r="H33" s="63"/>
      <c r="I33" s="63"/>
      <c r="J33" s="63"/>
      <c r="K33" s="63"/>
      <c r="L33" s="63"/>
      <c r="M33" s="63"/>
      <c r="N33" s="63"/>
      <c r="O33" s="63"/>
    </row>
    <row r="34" spans="2:15" x14ac:dyDescent="0.2">
      <c r="B34" s="63"/>
      <c r="C34" s="63"/>
      <c r="D34" s="63"/>
      <c r="E34" s="63"/>
      <c r="F34" s="63"/>
      <c r="G34" s="63"/>
      <c r="H34" s="63"/>
      <c r="I34" s="63"/>
      <c r="J34" s="63"/>
      <c r="K34" s="63"/>
      <c r="L34" s="63"/>
      <c r="M34" s="63"/>
      <c r="N34" s="63"/>
      <c r="O34" s="63"/>
    </row>
    <row r="36" spans="2:15" x14ac:dyDescent="0.2">
      <c r="N36" s="130" t="s">
        <v>322</v>
      </c>
      <c r="O36" s="130"/>
    </row>
    <row r="37" spans="2:15" ht="12.75" customHeight="1" x14ac:dyDescent="0.2">
      <c r="N37" s="130"/>
      <c r="O37" s="130"/>
    </row>
    <row r="38" spans="2:15" x14ac:dyDescent="0.2">
      <c r="N38" s="64"/>
      <c r="O38" s="64"/>
    </row>
  </sheetData>
  <mergeCells count="25">
    <mergeCell ref="N36:O37"/>
    <mergeCell ref="H10:I10"/>
    <mergeCell ref="J11:J13"/>
    <mergeCell ref="D10:E10"/>
    <mergeCell ref="F11:F13"/>
    <mergeCell ref="F15:F17"/>
    <mergeCell ref="G11:G13"/>
    <mergeCell ref="G15:G17"/>
    <mergeCell ref="M11:M13"/>
    <mergeCell ref="M20:M21"/>
    <mergeCell ref="J20:J21"/>
    <mergeCell ref="F20:F22"/>
    <mergeCell ref="G20:G22"/>
    <mergeCell ref="K11:K13"/>
    <mergeCell ref="L11:L13"/>
    <mergeCell ref="F26:F28"/>
    <mergeCell ref="G26:G28"/>
    <mergeCell ref="N25:O26"/>
    <mergeCell ref="N17:O18"/>
    <mergeCell ref="J26:J27"/>
    <mergeCell ref="K26:K27"/>
    <mergeCell ref="L26:L27"/>
    <mergeCell ref="M26:M27"/>
    <mergeCell ref="K20:K21"/>
    <mergeCell ref="L20:L21"/>
  </mergeCells>
  <pageMargins left="0.7" right="0.7" top="0.75" bottom="0.75" header="0.3" footer="0.3"/>
  <pageSetup paperSize="9" scale="37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3</vt:i4>
      </vt:variant>
    </vt:vector>
  </HeadingPairs>
  <TitlesOfParts>
    <vt:vector size="6" baseType="lpstr">
      <vt:lpstr>Bulk rock</vt:lpstr>
      <vt:lpstr>Fluid inclusions</vt:lpstr>
      <vt:lpstr>Salinity calculation</vt:lpstr>
      <vt:lpstr>'Bulk rock'!Print_Area</vt:lpstr>
      <vt:lpstr>'Fluid inclusions'!Print_Area</vt:lpstr>
      <vt:lpstr>'Salinity calculation'!Print_Area</vt:lpstr>
    </vt:vector>
  </TitlesOfParts>
  <Company>University of Leeds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Delia Cangelosi</dc:creator>
  <cp:lastModifiedBy>Delia Cangelosi</cp:lastModifiedBy>
  <dcterms:created xsi:type="dcterms:W3CDTF">2018-07-05T15:32:26Z</dcterms:created>
  <dcterms:modified xsi:type="dcterms:W3CDTF">2019-10-04T13:16:33Z</dcterms:modified>
</cp:coreProperties>
</file>