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lard/Documents/Papiers/Soumis/Calibration ELA P T Sierra Nevada Etienne Legrain/Submission for Quaternary Research/Revisions/"/>
    </mc:Choice>
  </mc:AlternateContent>
  <xr:revisionPtr revIDLastSave="0" documentId="13_ncr:1_{79658906-41DF-024D-9F53-4876C0F0AFBD}" xr6:coauthVersionLast="47" xr6:coauthVersionMax="47" xr10:uidLastSave="{00000000-0000-0000-0000-000000000000}"/>
  <bookViews>
    <workbookView xWindow="420" yWindow="5100" windowWidth="26200" windowHeight="12600" activeTab="1" xr2:uid="{B591B3D7-A7A4-45AB-9E4F-1A115F643414}"/>
  </bookViews>
  <sheets>
    <sheet name="Supp Table 1" sheetId="2" r:id="rId1"/>
    <sheet name="Supp Table 2" sheetId="4" r:id="rId2"/>
    <sheet name="Supp Tab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4" l="1"/>
  <c r="S5" i="4"/>
  <c r="S4" i="4"/>
  <c r="S2" i="4"/>
  <c r="A61" i="2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2" i="2"/>
  <c r="A64" i="2"/>
  <c r="A63" i="2"/>
  <c r="A62" i="2"/>
</calcChain>
</file>

<file path=xl/sharedStrings.xml><?xml version="1.0" encoding="utf-8"?>
<sst xmlns="http://schemas.openxmlformats.org/spreadsheetml/2006/main" count="99" uniqueCount="80">
  <si>
    <t>Still Exist ?</t>
  </si>
  <si>
    <t>σ(0°C Iso)</t>
  </si>
  <si>
    <t>East Walker River Basin</t>
  </si>
  <si>
    <t>No</t>
  </si>
  <si>
    <t>American River Basin</t>
  </si>
  <si>
    <t>Yes</t>
  </si>
  <si>
    <t>Mokelumne River Basin</t>
  </si>
  <si>
    <t>East Carson River Basin</t>
  </si>
  <si>
    <t>Stanislaus River Basin</t>
  </si>
  <si>
    <t>Owens River Basin</t>
  </si>
  <si>
    <t>Mono River Basin</t>
  </si>
  <si>
    <t>Merced River Basin</t>
  </si>
  <si>
    <t>Tuolumne River Basin</t>
  </si>
  <si>
    <t>San Joaquin River Basin</t>
  </si>
  <si>
    <t>Kaweather River Basin</t>
  </si>
  <si>
    <t>Bottom (m asl)</t>
  </si>
  <si>
    <t>Latitude (DD)</t>
  </si>
  <si>
    <t>Longitude (DD)</t>
  </si>
  <si>
    <t>Vertical Extent (m)</t>
  </si>
  <si>
    <t>ELA (m) THAR = 0.7</t>
  </si>
  <si>
    <t>ELA (m) THAR = 0.5</t>
  </si>
  <si>
    <t>T(°C)</t>
  </si>
  <si>
    <t>Year of picture</t>
  </si>
  <si>
    <t>0°C Isotherm (m)</t>
  </si>
  <si>
    <t>Basin/glacier</t>
  </si>
  <si>
    <t>σ(ELA THAR = 0.5) (m)</t>
  </si>
  <si>
    <t>σY(m)</t>
  </si>
  <si>
    <t>Y(m)</t>
  </si>
  <si>
    <t>Y (m)</t>
  </si>
  <si>
    <t>σ(Y) (m)</t>
  </si>
  <si>
    <r>
      <t>σ</t>
    </r>
    <r>
      <rPr>
        <b/>
        <vertAlign val="subscript"/>
        <sz val="11"/>
        <color theme="1"/>
        <rFont val="Calibri"/>
        <family val="2"/>
        <scheme val="minor"/>
      </rPr>
      <t>Iso0</t>
    </r>
    <r>
      <rPr>
        <b/>
        <sz val="11"/>
        <color theme="1"/>
        <rFont val="Calibri"/>
        <family val="2"/>
        <scheme val="minor"/>
      </rPr>
      <t>(m)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</si>
  <si>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 xml:space="preserve">T and P </t>
    </r>
    <r>
      <rPr>
        <b/>
        <sz val="11"/>
        <color theme="1"/>
        <rFont val="Calibri"/>
        <family val="2"/>
        <scheme val="minor"/>
      </rPr>
      <t>(m)</t>
    </r>
  </si>
  <si>
    <t>Top (m asl)</t>
  </si>
  <si>
    <t>σ(ELA) (m)</t>
  </si>
  <si>
    <t>Std</t>
  </si>
  <si>
    <t>Min</t>
  </si>
  <si>
    <t>Max</t>
  </si>
  <si>
    <t>Mean</t>
  </si>
  <si>
    <t>Horizontal length (m)</t>
  </si>
  <si>
    <t>Area (km2)</t>
  </si>
  <si>
    <t>Station Name</t>
  </si>
  <si>
    <t>Elevation (m)</t>
  </si>
  <si>
    <t>Mean Annual Temperature (°C)</t>
  </si>
  <si>
    <t>Bowman Dam</t>
  </si>
  <si>
    <t>Donner Memorial</t>
  </si>
  <si>
    <t>Squaw Valley</t>
  </si>
  <si>
    <t>Tahoe City</t>
  </si>
  <si>
    <t>Dagget Pass</t>
  </si>
  <si>
    <t>Stateline Harrah</t>
  </si>
  <si>
    <t>Echo Sumit</t>
  </si>
  <si>
    <t>Markleeville</t>
  </si>
  <si>
    <t>Twin Lakes</t>
  </si>
  <si>
    <t>Salt Springs</t>
  </si>
  <si>
    <t>Bridgeport</t>
  </si>
  <si>
    <t>Mono Lake</t>
  </si>
  <si>
    <t>Hetch Hetchy</t>
  </si>
  <si>
    <t>Ellery Lake</t>
  </si>
  <si>
    <t>Gaylor Meadow</t>
  </si>
  <si>
    <t>Gem Lake</t>
  </si>
  <si>
    <t>Mammoth Lakes</t>
  </si>
  <si>
    <t>Devil Post</t>
  </si>
  <si>
    <t>Yosemite Park</t>
  </si>
  <si>
    <t xml:space="preserve">Bishop Union Carbide </t>
  </si>
  <si>
    <t>Huntington Lake</t>
  </si>
  <si>
    <t>Lake Sabrina</t>
  </si>
  <si>
    <t xml:space="preserve">South Lake </t>
  </si>
  <si>
    <t>Blackrock</t>
  </si>
  <si>
    <t>Independence</t>
  </si>
  <si>
    <t>Cedar Grove</t>
  </si>
  <si>
    <t>Giant Forest</t>
  </si>
  <si>
    <t>Springville</t>
  </si>
  <si>
    <t>Haiwee</t>
  </si>
  <si>
    <r>
      <t>Area (m</t>
    </r>
    <r>
      <rPr>
        <b/>
        <vertAlign val="superscript"/>
        <sz val="11"/>
        <color theme="1"/>
        <rFont val="Calibri (Corps)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</si>
  <si>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P (mm yr</t>
    </r>
    <r>
      <rPr>
        <b/>
        <vertAlign val="superscript"/>
        <sz val="11"/>
        <color theme="1"/>
        <rFont val="Calibri (Corps)"/>
      </rPr>
      <t>-1</t>
    </r>
    <r>
      <rPr>
        <b/>
        <sz val="11"/>
        <color theme="1"/>
        <rFont val="Calibri"/>
        <family val="2"/>
        <scheme val="minor"/>
      </rPr>
      <t>)</t>
    </r>
  </si>
  <si>
    <t>0°C isotherm (1981-2010) (m)</t>
  </si>
  <si>
    <r>
      <t>P(1981-2010) (mm yr</t>
    </r>
    <r>
      <rPr>
        <b/>
        <vertAlign val="superscript"/>
        <sz val="11"/>
        <color theme="1"/>
        <rFont val="Calibri (Corps)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</si>
  <si>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P(1941-1970) (mm yr</t>
    </r>
    <r>
      <rPr>
        <b/>
        <vertAlign val="superscript"/>
        <sz val="11"/>
        <color theme="1"/>
        <rFont val="Calibri (Corps)"/>
      </rPr>
      <t>-1</t>
    </r>
    <r>
      <rPr>
        <b/>
        <sz val="11"/>
        <color theme="1"/>
        <rFont val="Calibri"/>
        <family val="2"/>
        <scheme val="minor"/>
      </rPr>
      <t>)</t>
    </r>
  </si>
  <si>
    <t>ELA (Theoretical, 1981-2010) (m)</t>
  </si>
  <si>
    <t>T(1941-1970) (°C)</t>
  </si>
  <si>
    <t>T(1981-2010)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</si>
</sst>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vertAlign val="superscript"/>
      <sz val="11"/>
      <color theme="1"/>
      <name val="Calibri (Corps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7D022-CD72-4FCC-860E-410B9C713E7E}">
  <dimension ref="A1:X119"/>
  <sheetViews>
    <sheetView zoomScale="71" zoomScaleNormal="71" workbookViewId="0">
      <selection activeCell="F18" sqref="F18"/>
    </sheetView>
  </sheetViews>
  <sheetFormatPr baseColWidth="10" defaultRowHeight="15" x14ac:dyDescent="0.2"/>
  <cols>
    <col min="1" max="1" width="15.6640625" style="16" customWidth="1"/>
    <col min="2" max="2" width="10.83203125" style="16"/>
    <col min="3" max="4" width="14.1640625" style="16" customWidth="1"/>
    <col min="5" max="10" width="21.83203125" style="16" customWidth="1"/>
    <col min="11" max="11" width="13.6640625" style="16" customWidth="1"/>
    <col min="12" max="12" width="8.1640625" style="16" customWidth="1"/>
    <col min="13" max="13" width="10.83203125" style="16" customWidth="1"/>
    <col min="14" max="14" width="15" style="16" customWidth="1"/>
    <col min="15" max="15" width="9.33203125" style="16" customWidth="1"/>
    <col min="16" max="16" width="10.1640625" style="16" customWidth="1"/>
    <col min="17" max="17" width="8.6640625" style="16" customWidth="1"/>
    <col min="18" max="18" width="12.5" style="16" bestFit="1" customWidth="1"/>
    <col min="19" max="19" width="10.83203125" customWidth="1"/>
    <col min="21" max="21" width="8.83203125" customWidth="1"/>
    <col min="22" max="22" width="7.33203125" customWidth="1"/>
    <col min="23" max="23" width="9.5" customWidth="1"/>
    <col min="24" max="24" width="10.83203125" style="10"/>
  </cols>
  <sheetData>
    <row r="1" spans="1:20" ht="32" x14ac:dyDescent="0.2">
      <c r="A1" s="13" t="s">
        <v>72</v>
      </c>
      <c r="B1" s="12" t="s">
        <v>38</v>
      </c>
      <c r="C1" s="13" t="s">
        <v>16</v>
      </c>
      <c r="D1" s="13" t="s">
        <v>17</v>
      </c>
      <c r="E1" s="13" t="s">
        <v>32</v>
      </c>
      <c r="F1" s="13" t="s">
        <v>15</v>
      </c>
      <c r="G1" s="13" t="s">
        <v>18</v>
      </c>
      <c r="H1" s="13" t="s">
        <v>19</v>
      </c>
      <c r="I1" s="13" t="s">
        <v>20</v>
      </c>
      <c r="J1" s="13" t="s">
        <v>25</v>
      </c>
      <c r="K1" s="13" t="s">
        <v>73</v>
      </c>
      <c r="L1" s="15" t="s">
        <v>21</v>
      </c>
      <c r="M1" s="13" t="s">
        <v>31</v>
      </c>
      <c r="N1" s="15" t="s">
        <v>23</v>
      </c>
      <c r="O1" s="13" t="s">
        <v>30</v>
      </c>
      <c r="P1" s="13" t="s">
        <v>27</v>
      </c>
      <c r="Q1" s="13" t="s">
        <v>26</v>
      </c>
      <c r="R1" s="13" t="s">
        <v>22</v>
      </c>
      <c r="S1" s="9"/>
    </row>
    <row r="2" spans="1:20" x14ac:dyDescent="0.2">
      <c r="A2" s="16">
        <v>14230</v>
      </c>
      <c r="B2" s="17">
        <f>SQRT(A2)</f>
        <v>119.2895636675732</v>
      </c>
      <c r="C2" s="16">
        <v>38.859000000000002</v>
      </c>
      <c r="D2" s="16">
        <v>-120.1711</v>
      </c>
      <c r="E2" s="16">
        <v>2939</v>
      </c>
      <c r="F2" s="16">
        <v>2877</v>
      </c>
      <c r="G2" s="16">
        <v>62</v>
      </c>
      <c r="H2" s="16">
        <v>2920</v>
      </c>
      <c r="I2" s="16">
        <v>2908</v>
      </c>
      <c r="J2" s="16">
        <v>21</v>
      </c>
      <c r="K2" s="16">
        <v>1450</v>
      </c>
      <c r="L2" s="16">
        <v>4.18</v>
      </c>
      <c r="M2" s="16">
        <v>2675</v>
      </c>
      <c r="N2" s="18">
        <v>3244.3032629558538</v>
      </c>
      <c r="O2" s="18">
        <v>22.07883122494702</v>
      </c>
      <c r="P2" s="16">
        <v>-336</v>
      </c>
      <c r="Q2" s="16">
        <v>31</v>
      </c>
      <c r="R2" s="16">
        <v>2012</v>
      </c>
      <c r="S2" s="5"/>
      <c r="T2" s="2"/>
    </row>
    <row r="3" spans="1:20" x14ac:dyDescent="0.2">
      <c r="A3" s="16">
        <v>4920</v>
      </c>
      <c r="B3" s="17">
        <f t="shared" ref="B3:B58" si="0">SQRT(A3)</f>
        <v>70.142711667000725</v>
      </c>
      <c r="C3" s="16">
        <v>38.8446</v>
      </c>
      <c r="D3" s="16">
        <v>-120.1597</v>
      </c>
      <c r="E3" s="16">
        <v>2931</v>
      </c>
      <c r="F3" s="16">
        <v>2895</v>
      </c>
      <c r="G3" s="16">
        <v>36</v>
      </c>
      <c r="H3" s="16">
        <v>2920</v>
      </c>
      <c r="I3" s="16">
        <v>2913</v>
      </c>
      <c r="J3" s="16">
        <v>20</v>
      </c>
      <c r="K3" s="16">
        <v>1457</v>
      </c>
      <c r="L3" s="16">
        <v>3.29</v>
      </c>
      <c r="M3" s="16">
        <v>2826</v>
      </c>
      <c r="N3" s="18">
        <v>3370.4779270633398</v>
      </c>
      <c r="O3" s="18">
        <v>19.948792945576553</v>
      </c>
      <c r="P3" s="16">
        <v>-457</v>
      </c>
      <c r="Q3" s="16">
        <v>28</v>
      </c>
      <c r="R3" s="16">
        <v>2012</v>
      </c>
      <c r="S3" s="5"/>
      <c r="T3" s="2"/>
    </row>
    <row r="4" spans="1:20" x14ac:dyDescent="0.2">
      <c r="A4" s="16">
        <v>5930</v>
      </c>
      <c r="B4" s="17">
        <f t="shared" si="0"/>
        <v>77.006493232713822</v>
      </c>
      <c r="C4" s="16">
        <v>38.663400000000003</v>
      </c>
      <c r="D4" s="16">
        <v>-119.998</v>
      </c>
      <c r="E4" s="16">
        <v>3031</v>
      </c>
      <c r="F4" s="16">
        <v>2999</v>
      </c>
      <c r="G4" s="16">
        <v>32</v>
      </c>
      <c r="H4" s="16">
        <v>3021</v>
      </c>
      <c r="I4" s="16">
        <v>3015</v>
      </c>
      <c r="J4" s="16">
        <v>38</v>
      </c>
      <c r="K4" s="16">
        <v>1453</v>
      </c>
      <c r="L4" s="16">
        <v>3.21</v>
      </c>
      <c r="M4" s="16">
        <v>2863</v>
      </c>
      <c r="N4" s="18">
        <v>3327.1228406909786</v>
      </c>
      <c r="O4" s="18">
        <v>37.860119492593796</v>
      </c>
      <c r="P4" s="16">
        <v>-312</v>
      </c>
      <c r="Q4" s="16">
        <v>53</v>
      </c>
      <c r="R4" s="16">
        <v>2012</v>
      </c>
      <c r="S4" s="5"/>
      <c r="T4" s="2"/>
    </row>
    <row r="5" spans="1:20" x14ac:dyDescent="0.2">
      <c r="A5" s="16">
        <v>9141</v>
      </c>
      <c r="B5" s="17">
        <f t="shared" si="0"/>
        <v>95.608577021102036</v>
      </c>
      <c r="C5" s="16">
        <v>38.383299999999998</v>
      </c>
      <c r="D5" s="16">
        <v>-119.6618</v>
      </c>
      <c r="E5" s="16">
        <v>3146</v>
      </c>
      <c r="F5" s="16">
        <v>3075</v>
      </c>
      <c r="G5" s="16">
        <v>71</v>
      </c>
      <c r="H5" s="16">
        <v>3125</v>
      </c>
      <c r="I5" s="16">
        <v>3111</v>
      </c>
      <c r="J5" s="16">
        <v>16</v>
      </c>
      <c r="K5" s="16">
        <v>1462</v>
      </c>
      <c r="L5" s="16">
        <v>2.15</v>
      </c>
      <c r="M5" s="16">
        <v>3013</v>
      </c>
      <c r="N5" s="18">
        <v>3328.1679462571974</v>
      </c>
      <c r="O5" s="18">
        <v>16.410176214329248</v>
      </c>
      <c r="P5" s="16">
        <v>-217</v>
      </c>
      <c r="Q5" s="16">
        <v>23</v>
      </c>
      <c r="R5" s="16">
        <v>2012</v>
      </c>
      <c r="S5" s="5"/>
      <c r="T5" s="2"/>
    </row>
    <row r="6" spans="1:20" x14ac:dyDescent="0.2">
      <c r="A6" s="16">
        <v>38303</v>
      </c>
      <c r="B6" s="17">
        <f t="shared" si="0"/>
        <v>195.71152239967887</v>
      </c>
      <c r="C6" s="16">
        <v>38.286799999999999</v>
      </c>
      <c r="D6" s="16">
        <v>-119.6473</v>
      </c>
      <c r="E6" s="16">
        <v>3388</v>
      </c>
      <c r="F6" s="16">
        <v>3317</v>
      </c>
      <c r="G6" s="16">
        <v>71</v>
      </c>
      <c r="H6" s="16">
        <v>3367</v>
      </c>
      <c r="I6" s="16">
        <v>3353</v>
      </c>
      <c r="J6" s="16">
        <v>21</v>
      </c>
      <c r="K6" s="16">
        <v>1539</v>
      </c>
      <c r="L6" s="16">
        <v>1</v>
      </c>
      <c r="M6" s="16">
        <v>3287</v>
      </c>
      <c r="N6" s="18">
        <v>3413.4385796545107</v>
      </c>
      <c r="O6" s="18">
        <v>20.827859510803236</v>
      </c>
      <c r="P6" s="16">
        <v>-60</v>
      </c>
      <c r="Q6" s="16">
        <v>29</v>
      </c>
      <c r="R6" s="16">
        <v>2012</v>
      </c>
      <c r="S6" s="5"/>
      <c r="T6" s="2"/>
    </row>
    <row r="7" spans="1:20" x14ac:dyDescent="0.2">
      <c r="A7" s="16">
        <v>24430</v>
      </c>
      <c r="B7" s="17">
        <f t="shared" si="0"/>
        <v>156.30099167951559</v>
      </c>
      <c r="C7" s="16">
        <v>38.189100000000003</v>
      </c>
      <c r="D7" s="16">
        <v>-119.488</v>
      </c>
      <c r="E7" s="16">
        <v>3452</v>
      </c>
      <c r="F7" s="16">
        <v>3403</v>
      </c>
      <c r="G7" s="16">
        <v>49</v>
      </c>
      <c r="H7" s="16">
        <v>3437</v>
      </c>
      <c r="I7" s="16">
        <v>3428</v>
      </c>
      <c r="J7" s="16">
        <v>43</v>
      </c>
      <c r="K7" s="16">
        <v>1435</v>
      </c>
      <c r="L7" s="16">
        <v>1.96</v>
      </c>
      <c r="M7" s="16">
        <v>3237</v>
      </c>
      <c r="N7" s="18">
        <v>3422.6996161228408</v>
      </c>
      <c r="O7" s="18">
        <v>37.894941258613436</v>
      </c>
      <c r="P7" s="16">
        <v>5</v>
      </c>
      <c r="Q7" s="16">
        <v>61</v>
      </c>
      <c r="R7" s="16">
        <v>2012</v>
      </c>
      <c r="S7" s="5"/>
      <c r="T7" s="2"/>
    </row>
    <row r="8" spans="1:20" x14ac:dyDescent="0.2">
      <c r="A8" s="16">
        <v>60200</v>
      </c>
      <c r="B8" s="17">
        <f t="shared" si="0"/>
        <v>245.35688292770595</v>
      </c>
      <c r="C8" s="16">
        <v>38.158700000000003</v>
      </c>
      <c r="D8" s="16">
        <v>-119.5792</v>
      </c>
      <c r="E8" s="16">
        <v>3296</v>
      </c>
      <c r="F8" s="16">
        <v>3157</v>
      </c>
      <c r="G8" s="16">
        <v>139</v>
      </c>
      <c r="H8" s="16">
        <v>3254</v>
      </c>
      <c r="I8" s="16">
        <v>3227</v>
      </c>
      <c r="J8" s="16">
        <v>36</v>
      </c>
      <c r="K8" s="16">
        <v>1791</v>
      </c>
      <c r="L8" s="16">
        <v>1.04</v>
      </c>
      <c r="M8" s="16">
        <v>3219</v>
      </c>
      <c r="N8" s="18">
        <v>3411.1161228406909</v>
      </c>
      <c r="O8" s="18">
        <v>36.180123155109541</v>
      </c>
      <c r="P8" s="16">
        <v>-184</v>
      </c>
      <c r="Q8" s="16">
        <v>51</v>
      </c>
      <c r="R8" s="16">
        <v>2012</v>
      </c>
      <c r="S8" s="5"/>
      <c r="T8" s="2"/>
    </row>
    <row r="9" spans="1:20" x14ac:dyDescent="0.2">
      <c r="A9" s="16">
        <v>49761</v>
      </c>
      <c r="B9" s="17">
        <f t="shared" si="0"/>
        <v>223.07173734025562</v>
      </c>
      <c r="C9" s="16">
        <v>38.144100000000002</v>
      </c>
      <c r="D9" s="16">
        <v>-119.54519999999999</v>
      </c>
      <c r="E9" s="16">
        <v>3476</v>
      </c>
      <c r="F9" s="16">
        <v>3379</v>
      </c>
      <c r="G9" s="16">
        <v>97</v>
      </c>
      <c r="H9" s="16">
        <v>3447</v>
      </c>
      <c r="I9" s="16">
        <v>3428</v>
      </c>
      <c r="J9" s="16">
        <v>38</v>
      </c>
      <c r="K9" s="16">
        <v>1231</v>
      </c>
      <c r="L9" s="16">
        <v>1.28</v>
      </c>
      <c r="M9" s="16">
        <v>3192</v>
      </c>
      <c r="N9" s="18">
        <v>3202.1813819577737</v>
      </c>
      <c r="O9" s="18">
        <v>43.105072438644591</v>
      </c>
      <c r="P9" s="16">
        <v>226</v>
      </c>
      <c r="Q9" s="16">
        <v>53</v>
      </c>
      <c r="R9" s="16">
        <v>2012</v>
      </c>
      <c r="S9" s="5"/>
      <c r="T9" s="2"/>
    </row>
    <row r="10" spans="1:20" x14ac:dyDescent="0.2">
      <c r="A10" s="16">
        <v>46431</v>
      </c>
      <c r="B10" s="17">
        <f t="shared" si="0"/>
        <v>215.47853721426642</v>
      </c>
      <c r="C10" s="16">
        <v>38.138599999999997</v>
      </c>
      <c r="D10" s="16">
        <v>-119.51300000000001</v>
      </c>
      <c r="E10" s="16">
        <v>3305</v>
      </c>
      <c r="F10" s="16">
        <v>3222</v>
      </c>
      <c r="G10" s="16">
        <v>83</v>
      </c>
      <c r="H10" s="16">
        <v>3280</v>
      </c>
      <c r="I10" s="16">
        <v>3264</v>
      </c>
      <c r="J10" s="16">
        <v>38</v>
      </c>
      <c r="K10" s="16">
        <v>1487</v>
      </c>
      <c r="L10" s="16">
        <v>1.7</v>
      </c>
      <c r="M10" s="16">
        <v>3063</v>
      </c>
      <c r="N10" s="18">
        <v>3188.7955854126681</v>
      </c>
      <c r="O10" s="18">
        <v>37.841594826968091</v>
      </c>
      <c r="P10" s="16">
        <v>75</v>
      </c>
      <c r="Q10" s="16">
        <v>53</v>
      </c>
      <c r="R10" s="16">
        <v>2012</v>
      </c>
      <c r="S10" s="5"/>
      <c r="T10" s="2"/>
    </row>
    <row r="11" spans="1:20" x14ac:dyDescent="0.2">
      <c r="A11" s="16">
        <v>16909</v>
      </c>
      <c r="B11" s="17">
        <f t="shared" si="0"/>
        <v>130.034610777285</v>
      </c>
      <c r="C11" s="16">
        <v>38.090200000000003</v>
      </c>
      <c r="D11" s="16">
        <v>-119.37090000000001</v>
      </c>
      <c r="E11" s="16">
        <v>3262</v>
      </c>
      <c r="F11" s="16">
        <v>3213</v>
      </c>
      <c r="G11" s="16">
        <v>49</v>
      </c>
      <c r="H11" s="16">
        <v>3247</v>
      </c>
      <c r="I11" s="16">
        <v>3238</v>
      </c>
      <c r="J11" s="16">
        <v>27</v>
      </c>
      <c r="K11" s="16">
        <v>1367</v>
      </c>
      <c r="L11" s="16">
        <v>1.51</v>
      </c>
      <c r="M11" s="16">
        <v>3273</v>
      </c>
      <c r="N11" s="18">
        <v>3598.327255278311</v>
      </c>
      <c r="O11" s="18">
        <v>26.593061396086462</v>
      </c>
      <c r="P11" s="16">
        <v>-360</v>
      </c>
      <c r="Q11" s="16">
        <v>38</v>
      </c>
      <c r="R11" s="16">
        <v>2013</v>
      </c>
      <c r="S11" s="5"/>
      <c r="T11" s="2"/>
    </row>
    <row r="12" spans="1:20" x14ac:dyDescent="0.2">
      <c r="A12" s="16">
        <v>146582</v>
      </c>
      <c r="B12" s="17">
        <f t="shared" si="0"/>
        <v>382.86028783356471</v>
      </c>
      <c r="C12" s="16">
        <v>38.084899999999998</v>
      </c>
      <c r="D12" s="16">
        <v>-119.3569</v>
      </c>
      <c r="E12" s="16">
        <v>3522</v>
      </c>
      <c r="F12" s="16">
        <v>3327</v>
      </c>
      <c r="G12" s="16">
        <v>195</v>
      </c>
      <c r="H12" s="16">
        <v>3464</v>
      </c>
      <c r="I12" s="16">
        <v>3425</v>
      </c>
      <c r="J12" s="16">
        <v>16</v>
      </c>
      <c r="K12" s="16">
        <v>1303</v>
      </c>
      <c r="L12" s="16">
        <v>1.4</v>
      </c>
      <c r="M12" s="16">
        <v>3317</v>
      </c>
      <c r="N12" s="18">
        <v>3478.2140115163147</v>
      </c>
      <c r="O12" s="18">
        <v>15.923580053113714</v>
      </c>
      <c r="P12" s="16">
        <v>-53</v>
      </c>
      <c r="Q12" s="16">
        <v>22</v>
      </c>
      <c r="R12" s="16">
        <v>2013</v>
      </c>
      <c r="S12" s="5"/>
      <c r="T12" s="2"/>
    </row>
    <row r="13" spans="1:20" x14ac:dyDescent="0.2">
      <c r="A13" s="16">
        <v>4181</v>
      </c>
      <c r="B13" s="17">
        <f t="shared" si="0"/>
        <v>64.660652641308843</v>
      </c>
      <c r="C13" s="16">
        <v>38.073</v>
      </c>
      <c r="D13" s="16">
        <v>-119.273</v>
      </c>
      <c r="E13" s="16">
        <v>3406</v>
      </c>
      <c r="F13" s="16">
        <v>3370</v>
      </c>
      <c r="G13" s="16">
        <v>36</v>
      </c>
      <c r="H13" s="16">
        <v>3395</v>
      </c>
      <c r="I13" s="16">
        <v>3388</v>
      </c>
      <c r="J13" s="16">
        <v>17</v>
      </c>
      <c r="K13" s="16">
        <v>967</v>
      </c>
      <c r="L13" s="16">
        <v>1.49</v>
      </c>
      <c r="M13" s="16">
        <v>3284</v>
      </c>
      <c r="N13" s="18">
        <v>3465.9884836852207</v>
      </c>
      <c r="O13" s="18">
        <v>17.580956999964478</v>
      </c>
      <c r="P13" s="16">
        <v>-78</v>
      </c>
      <c r="Q13" s="16">
        <v>25</v>
      </c>
      <c r="R13" s="16">
        <v>2013</v>
      </c>
      <c r="S13" s="5"/>
      <c r="T13" s="2"/>
    </row>
    <row r="14" spans="1:20" x14ac:dyDescent="0.2">
      <c r="A14" s="16">
        <v>10060</v>
      </c>
      <c r="B14" s="17">
        <f t="shared" si="0"/>
        <v>100.29955134495867</v>
      </c>
      <c r="C14" s="16">
        <v>38.0687</v>
      </c>
      <c r="D14" s="16">
        <v>-119.2739</v>
      </c>
      <c r="E14" s="16">
        <v>3469</v>
      </c>
      <c r="F14" s="16">
        <v>3410</v>
      </c>
      <c r="G14" s="16">
        <v>59</v>
      </c>
      <c r="H14" s="16">
        <v>3451</v>
      </c>
      <c r="I14" s="16">
        <v>3440</v>
      </c>
      <c r="J14" s="16">
        <v>20</v>
      </c>
      <c r="K14" s="16">
        <v>967</v>
      </c>
      <c r="L14" s="16">
        <v>1.49</v>
      </c>
      <c r="M14" s="16">
        <v>3284</v>
      </c>
      <c r="N14" s="18">
        <v>3414.4884836852207</v>
      </c>
      <c r="O14" s="18">
        <v>20.636076512214096</v>
      </c>
      <c r="P14" s="16">
        <v>26</v>
      </c>
      <c r="Q14" s="16">
        <v>29</v>
      </c>
      <c r="R14" s="16">
        <v>2013</v>
      </c>
      <c r="S14" s="5"/>
      <c r="T14" s="2"/>
    </row>
    <row r="15" spans="1:20" x14ac:dyDescent="0.2">
      <c r="A15" s="16">
        <v>11876</v>
      </c>
      <c r="B15" s="17">
        <f t="shared" si="0"/>
        <v>108.97706180660222</v>
      </c>
      <c r="C15" s="16">
        <v>38.034999999999997</v>
      </c>
      <c r="D15" s="16">
        <v>-119.3062</v>
      </c>
      <c r="E15" s="16">
        <v>3522</v>
      </c>
      <c r="F15" s="16">
        <v>3443</v>
      </c>
      <c r="G15" s="16">
        <v>79</v>
      </c>
      <c r="H15" s="16">
        <v>3498</v>
      </c>
      <c r="I15" s="16">
        <v>3483</v>
      </c>
      <c r="J15" s="16">
        <v>29</v>
      </c>
      <c r="K15" s="16">
        <v>1008</v>
      </c>
      <c r="L15" s="16">
        <v>1.68</v>
      </c>
      <c r="M15" s="16">
        <v>3314</v>
      </c>
      <c r="N15" s="18">
        <v>3467.9568138195777</v>
      </c>
      <c r="O15" s="18">
        <v>29.11146712439432</v>
      </c>
      <c r="P15" s="16">
        <v>15</v>
      </c>
      <c r="Q15" s="16">
        <v>41</v>
      </c>
      <c r="R15" s="16">
        <v>2013</v>
      </c>
      <c r="S15" s="5"/>
      <c r="T15" s="2"/>
    </row>
    <row r="16" spans="1:20" x14ac:dyDescent="0.2">
      <c r="A16" s="16">
        <v>6817</v>
      </c>
      <c r="B16" s="17">
        <f t="shared" si="0"/>
        <v>82.565125809872058</v>
      </c>
      <c r="C16" s="16">
        <v>38.024099999999997</v>
      </c>
      <c r="D16" s="16">
        <v>-119.3002</v>
      </c>
      <c r="E16" s="16">
        <v>3593</v>
      </c>
      <c r="F16" s="16">
        <v>3562</v>
      </c>
      <c r="G16" s="16">
        <v>31</v>
      </c>
      <c r="H16" s="16">
        <v>3584</v>
      </c>
      <c r="I16" s="16">
        <v>3578</v>
      </c>
      <c r="J16" s="16">
        <v>27</v>
      </c>
      <c r="K16" s="16">
        <v>1154</v>
      </c>
      <c r="L16" s="16">
        <v>0.17</v>
      </c>
      <c r="M16" s="16">
        <v>3541</v>
      </c>
      <c r="N16" s="18">
        <v>3537.1295585412668</v>
      </c>
      <c r="O16" s="18">
        <v>27.090593878162537</v>
      </c>
      <c r="P16" s="16">
        <v>41</v>
      </c>
      <c r="Q16" s="16">
        <v>38</v>
      </c>
      <c r="R16" s="16">
        <v>2013</v>
      </c>
      <c r="S16" s="5"/>
      <c r="T16" s="2"/>
    </row>
    <row r="17" spans="1:20" x14ac:dyDescent="0.2">
      <c r="A17" s="16">
        <v>69520</v>
      </c>
      <c r="B17" s="17">
        <f t="shared" si="0"/>
        <v>263.66645596283195</v>
      </c>
      <c r="C17" s="16">
        <v>37.966999999999999</v>
      </c>
      <c r="D17" s="16">
        <v>-119.3184</v>
      </c>
      <c r="E17" s="16">
        <v>3688</v>
      </c>
      <c r="F17" s="16">
        <v>3523</v>
      </c>
      <c r="G17" s="16">
        <v>165</v>
      </c>
      <c r="H17" s="16">
        <v>3639</v>
      </c>
      <c r="I17" s="16">
        <v>3606</v>
      </c>
      <c r="J17" s="16">
        <v>30</v>
      </c>
      <c r="K17" s="16">
        <v>1269</v>
      </c>
      <c r="L17" s="16">
        <v>-0.25</v>
      </c>
      <c r="M17" s="16">
        <v>3628</v>
      </c>
      <c r="N17" s="18">
        <v>3602.5153550863724</v>
      </c>
      <c r="O17" s="18">
        <v>30.311544858888755</v>
      </c>
      <c r="P17" s="16">
        <v>3</v>
      </c>
      <c r="Q17" s="16">
        <v>43</v>
      </c>
      <c r="R17" s="16">
        <v>2013</v>
      </c>
      <c r="S17" s="5"/>
      <c r="T17" s="2"/>
    </row>
    <row r="18" spans="1:20" x14ac:dyDescent="0.2">
      <c r="A18" s="16">
        <v>66277</v>
      </c>
      <c r="B18" s="17">
        <f t="shared" si="0"/>
        <v>257.4431976184261</v>
      </c>
      <c r="C18" s="16">
        <v>37.900599999999997</v>
      </c>
      <c r="D18" s="16">
        <v>-119.2184</v>
      </c>
      <c r="E18" s="16">
        <v>3667</v>
      </c>
      <c r="F18" s="16">
        <v>3493</v>
      </c>
      <c r="G18" s="16">
        <v>174</v>
      </c>
      <c r="H18" s="16">
        <v>3615</v>
      </c>
      <c r="I18" s="16">
        <v>3580</v>
      </c>
      <c r="J18" s="16">
        <v>17</v>
      </c>
      <c r="K18" s="16">
        <v>1232</v>
      </c>
      <c r="L18" s="16">
        <v>-0.04</v>
      </c>
      <c r="M18" s="16">
        <v>3576</v>
      </c>
      <c r="N18" s="18">
        <v>3564.3224568138194</v>
      </c>
      <c r="O18" s="18">
        <v>17.459611002668808</v>
      </c>
      <c r="P18" s="16">
        <v>16</v>
      </c>
      <c r="Q18" s="16">
        <v>25</v>
      </c>
      <c r="R18" s="16">
        <v>2013</v>
      </c>
      <c r="S18" s="5"/>
      <c r="T18" s="2"/>
    </row>
    <row r="19" spans="1:20" x14ac:dyDescent="0.2">
      <c r="A19" s="16">
        <v>29511</v>
      </c>
      <c r="B19" s="17">
        <f t="shared" si="0"/>
        <v>171.78765962664488</v>
      </c>
      <c r="C19" s="16">
        <v>37.8887</v>
      </c>
      <c r="D19" s="16">
        <v>-119.2003</v>
      </c>
      <c r="E19" s="16">
        <v>3711</v>
      </c>
      <c r="F19" s="16">
        <v>3550</v>
      </c>
      <c r="G19" s="16">
        <v>161</v>
      </c>
      <c r="H19" s="16">
        <v>3663</v>
      </c>
      <c r="I19" s="16">
        <v>3631</v>
      </c>
      <c r="J19" s="16">
        <v>17</v>
      </c>
      <c r="K19" s="16">
        <v>1025</v>
      </c>
      <c r="L19" s="16">
        <v>0.55000000000000004</v>
      </c>
      <c r="M19" s="16">
        <v>3440</v>
      </c>
      <c r="N19" s="18">
        <v>3355.0662188099809</v>
      </c>
      <c r="O19" s="18">
        <v>17.377642964826489</v>
      </c>
      <c r="P19" s="16">
        <v>276</v>
      </c>
      <c r="Q19" s="16">
        <v>24</v>
      </c>
      <c r="R19" s="16">
        <v>2013</v>
      </c>
      <c r="S19" s="5"/>
      <c r="T19" s="2"/>
    </row>
    <row r="20" spans="1:20" x14ac:dyDescent="0.2">
      <c r="A20" s="16">
        <v>66782</v>
      </c>
      <c r="B20" s="17">
        <f t="shared" si="0"/>
        <v>258.42213527482511</v>
      </c>
      <c r="C20" s="16">
        <v>37.816000000000003</v>
      </c>
      <c r="D20" s="16">
        <v>-119.196</v>
      </c>
      <c r="E20" s="16">
        <v>3750</v>
      </c>
      <c r="F20" s="16">
        <v>3628</v>
      </c>
      <c r="G20" s="16">
        <v>122</v>
      </c>
      <c r="H20" s="16">
        <v>3713</v>
      </c>
      <c r="I20" s="16">
        <v>3689</v>
      </c>
      <c r="J20" s="16">
        <v>36</v>
      </c>
      <c r="K20" s="16">
        <v>1320</v>
      </c>
      <c r="L20" s="16">
        <v>-0.47</v>
      </c>
      <c r="M20" s="16">
        <v>3639</v>
      </c>
      <c r="N20" s="18">
        <v>3498.7888675623799</v>
      </c>
      <c r="O20" s="18">
        <v>36.20450076243673</v>
      </c>
      <c r="P20" s="16">
        <v>190</v>
      </c>
      <c r="Q20" s="16">
        <v>51</v>
      </c>
      <c r="R20" s="16">
        <v>2013</v>
      </c>
      <c r="S20" s="5"/>
      <c r="T20" s="2"/>
    </row>
    <row r="21" spans="1:20" x14ac:dyDescent="0.2">
      <c r="A21" s="16">
        <v>130943</v>
      </c>
      <c r="B21" s="17">
        <f t="shared" si="0"/>
        <v>361.86047034734258</v>
      </c>
      <c r="C21" s="16">
        <v>37.814500000000002</v>
      </c>
      <c r="D21" s="16">
        <v>-119.2069</v>
      </c>
      <c r="E21" s="16">
        <v>3808</v>
      </c>
      <c r="F21" s="16">
        <v>3677</v>
      </c>
      <c r="G21" s="16">
        <v>131</v>
      </c>
      <c r="H21" s="16">
        <v>3769</v>
      </c>
      <c r="I21" s="16">
        <v>3743</v>
      </c>
      <c r="J21" s="16">
        <v>18</v>
      </c>
      <c r="K21" s="16">
        <v>1345</v>
      </c>
      <c r="L21" s="16">
        <v>-1</v>
      </c>
      <c r="M21" s="16">
        <v>3727</v>
      </c>
      <c r="N21" s="18">
        <v>3519.5614203454893</v>
      </c>
      <c r="O21" s="18">
        <v>17.672909064750915</v>
      </c>
      <c r="P21" s="16">
        <v>223</v>
      </c>
      <c r="Q21" s="16">
        <v>25</v>
      </c>
      <c r="R21" s="16">
        <v>2013</v>
      </c>
      <c r="S21" s="5"/>
      <c r="T21" s="2"/>
    </row>
    <row r="22" spans="1:20" x14ac:dyDescent="0.2">
      <c r="A22" s="16">
        <v>136715</v>
      </c>
      <c r="B22" s="17">
        <f t="shared" si="0"/>
        <v>369.74991548342507</v>
      </c>
      <c r="C22" s="16">
        <v>37.746000000000002</v>
      </c>
      <c r="D22" s="16">
        <v>-119.2811</v>
      </c>
      <c r="E22" s="16">
        <v>3786</v>
      </c>
      <c r="F22" s="16">
        <v>3609</v>
      </c>
      <c r="G22" s="16">
        <v>177</v>
      </c>
      <c r="H22" s="16">
        <v>3733</v>
      </c>
      <c r="I22" s="16">
        <v>3698</v>
      </c>
      <c r="J22" s="16">
        <v>26</v>
      </c>
      <c r="K22" s="16">
        <v>1263</v>
      </c>
      <c r="L22" s="16">
        <v>0.16</v>
      </c>
      <c r="M22" s="16">
        <v>3612</v>
      </c>
      <c r="N22" s="18">
        <v>3557.2101727447216</v>
      </c>
      <c r="O22" s="18">
        <v>25.859705334551514</v>
      </c>
      <c r="P22" s="16">
        <v>141</v>
      </c>
      <c r="Q22" s="16">
        <v>37</v>
      </c>
      <c r="R22" s="16">
        <v>2013</v>
      </c>
      <c r="S22" s="5"/>
      <c r="T22" s="2"/>
    </row>
    <row r="23" spans="1:20" x14ac:dyDescent="0.2">
      <c r="A23" s="16">
        <v>243735</v>
      </c>
      <c r="B23" s="17">
        <f t="shared" si="0"/>
        <v>493.69525012906496</v>
      </c>
      <c r="C23" s="16">
        <v>37.741</v>
      </c>
      <c r="D23" s="16">
        <v>-119.27200000000001</v>
      </c>
      <c r="E23" s="16">
        <v>3921</v>
      </c>
      <c r="F23" s="16">
        <v>3681</v>
      </c>
      <c r="G23" s="16">
        <v>240</v>
      </c>
      <c r="H23" s="16">
        <v>3849</v>
      </c>
      <c r="I23" s="16">
        <v>3801</v>
      </c>
      <c r="J23" s="16">
        <v>30</v>
      </c>
      <c r="K23" s="16">
        <v>1351</v>
      </c>
      <c r="L23" s="16">
        <v>-0.66</v>
      </c>
      <c r="M23" s="16">
        <v>3726</v>
      </c>
      <c r="N23" s="18">
        <v>3524.3205374280228</v>
      </c>
      <c r="O23" s="18">
        <v>30.199440457174738</v>
      </c>
      <c r="P23" s="16">
        <v>277</v>
      </c>
      <c r="Q23" s="16">
        <v>43</v>
      </c>
      <c r="R23" s="16">
        <v>2013</v>
      </c>
      <c r="S23" s="5"/>
      <c r="T23" s="2"/>
    </row>
    <row r="24" spans="1:20" x14ac:dyDescent="0.2">
      <c r="A24" s="16">
        <v>58169</v>
      </c>
      <c r="B24" s="17">
        <f t="shared" si="0"/>
        <v>241.18250351134512</v>
      </c>
      <c r="C24" s="16">
        <v>37.7164</v>
      </c>
      <c r="D24" s="16">
        <v>-119.2212</v>
      </c>
      <c r="E24" s="16">
        <v>3592</v>
      </c>
      <c r="F24" s="16">
        <v>3440</v>
      </c>
      <c r="G24" s="16">
        <v>152</v>
      </c>
      <c r="H24" s="16">
        <v>3546</v>
      </c>
      <c r="I24" s="16">
        <v>3516</v>
      </c>
      <c r="J24" s="16">
        <v>28</v>
      </c>
      <c r="K24" s="16">
        <v>1403</v>
      </c>
      <c r="L24" s="16">
        <v>0.57999999999999996</v>
      </c>
      <c r="M24" s="16">
        <v>3499</v>
      </c>
      <c r="N24" s="18">
        <v>3593.3243761996159</v>
      </c>
      <c r="O24" s="18">
        <v>27.577555849696498</v>
      </c>
      <c r="P24" s="16">
        <v>-77</v>
      </c>
      <c r="Q24" s="16">
        <v>39</v>
      </c>
      <c r="R24" s="16">
        <v>2013</v>
      </c>
      <c r="S24" s="5"/>
      <c r="T24" s="2"/>
    </row>
    <row r="25" spans="1:20" x14ac:dyDescent="0.2">
      <c r="A25" s="16">
        <v>64788</v>
      </c>
      <c r="B25" s="17">
        <f t="shared" si="0"/>
        <v>254.53486990980232</v>
      </c>
      <c r="C25" s="16">
        <v>37.700400000000002</v>
      </c>
      <c r="D25" s="16">
        <v>-119.1952</v>
      </c>
      <c r="E25" s="16">
        <v>3613</v>
      </c>
      <c r="F25" s="16">
        <v>3458</v>
      </c>
      <c r="G25" s="16">
        <v>155</v>
      </c>
      <c r="H25" s="16">
        <v>3567</v>
      </c>
      <c r="I25" s="16">
        <v>3536</v>
      </c>
      <c r="J25" s="16">
        <v>26</v>
      </c>
      <c r="K25" s="16">
        <v>1357</v>
      </c>
      <c r="L25" s="16">
        <v>0.83</v>
      </c>
      <c r="M25" s="16">
        <v>3417</v>
      </c>
      <c r="N25" s="18">
        <v>3457.8090211132439</v>
      </c>
      <c r="O25" s="18">
        <v>26.439503119412461</v>
      </c>
      <c r="P25" s="16">
        <v>78</v>
      </c>
      <c r="Q25" s="16">
        <v>37</v>
      </c>
      <c r="R25" s="16">
        <v>2013</v>
      </c>
      <c r="S25" s="5"/>
      <c r="T25" s="2"/>
    </row>
    <row r="26" spans="1:20" x14ac:dyDescent="0.2">
      <c r="A26" s="16">
        <v>52792</v>
      </c>
      <c r="B26" s="17">
        <f t="shared" si="0"/>
        <v>229.76509743649055</v>
      </c>
      <c r="C26" s="16">
        <v>37.698</v>
      </c>
      <c r="D26" s="16">
        <v>-119.193</v>
      </c>
      <c r="E26" s="16">
        <v>3609</v>
      </c>
      <c r="F26" s="16">
        <v>3405</v>
      </c>
      <c r="G26" s="16">
        <v>204</v>
      </c>
      <c r="H26" s="16">
        <v>3548</v>
      </c>
      <c r="I26" s="16">
        <v>3507</v>
      </c>
      <c r="J26" s="16">
        <v>21</v>
      </c>
      <c r="K26" s="16">
        <v>1357</v>
      </c>
      <c r="L26" s="16">
        <v>0.83</v>
      </c>
      <c r="M26" s="16">
        <v>3417</v>
      </c>
      <c r="N26" s="18">
        <v>3486.3090211132439</v>
      </c>
      <c r="O26" s="18">
        <v>20.893794446321682</v>
      </c>
      <c r="P26" s="16">
        <v>21</v>
      </c>
      <c r="Q26" s="16">
        <v>29</v>
      </c>
      <c r="R26" s="16">
        <v>2013</v>
      </c>
      <c r="S26" s="5"/>
      <c r="T26" s="2"/>
    </row>
    <row r="27" spans="1:20" x14ac:dyDescent="0.2">
      <c r="A27" s="16">
        <v>165894</v>
      </c>
      <c r="B27" s="17">
        <f t="shared" si="0"/>
        <v>407.30087159248751</v>
      </c>
      <c r="C27" s="16">
        <v>37.6935</v>
      </c>
      <c r="D27" s="16">
        <v>-119.2007</v>
      </c>
      <c r="E27" s="16">
        <v>3756</v>
      </c>
      <c r="F27" s="16">
        <v>3394</v>
      </c>
      <c r="G27" s="16">
        <v>362</v>
      </c>
      <c r="H27" s="16">
        <v>3647</v>
      </c>
      <c r="I27" s="16">
        <v>3575</v>
      </c>
      <c r="J27" s="16">
        <v>52</v>
      </c>
      <c r="K27" s="16">
        <v>1441</v>
      </c>
      <c r="L27" s="16">
        <v>0.42</v>
      </c>
      <c r="M27" s="16">
        <v>3512</v>
      </c>
      <c r="N27" s="18">
        <v>3529.6142034548943</v>
      </c>
      <c r="O27" s="18">
        <v>52.128833585493204</v>
      </c>
      <c r="P27" s="16">
        <v>45</v>
      </c>
      <c r="Q27" s="16">
        <v>74</v>
      </c>
      <c r="R27" s="16">
        <v>2013</v>
      </c>
      <c r="S27" s="5"/>
      <c r="T27" s="2"/>
    </row>
    <row r="28" spans="1:20" x14ac:dyDescent="0.2">
      <c r="A28" s="16">
        <v>66499</v>
      </c>
      <c r="B28" s="17">
        <f t="shared" si="0"/>
        <v>257.87400024042751</v>
      </c>
      <c r="C28" s="16">
        <v>37.683100000000003</v>
      </c>
      <c r="D28" s="16">
        <v>-119.1962</v>
      </c>
      <c r="E28" s="16">
        <v>3757</v>
      </c>
      <c r="F28" s="16">
        <v>3569</v>
      </c>
      <c r="G28" s="16">
        <v>188</v>
      </c>
      <c r="H28" s="16">
        <v>3701</v>
      </c>
      <c r="I28" s="16">
        <v>3663</v>
      </c>
      <c r="J28" s="16">
        <v>26</v>
      </c>
      <c r="K28" s="16">
        <v>1411</v>
      </c>
      <c r="L28" s="16">
        <v>0.65</v>
      </c>
      <c r="M28" s="16">
        <v>3461</v>
      </c>
      <c r="N28" s="18">
        <v>3383.760076775432</v>
      </c>
      <c r="O28" s="18">
        <v>26.642151239131501</v>
      </c>
      <c r="P28" s="16">
        <v>279</v>
      </c>
      <c r="Q28" s="16">
        <v>37</v>
      </c>
      <c r="R28" s="16">
        <v>2013</v>
      </c>
      <c r="S28" s="5"/>
      <c r="T28" s="2"/>
    </row>
    <row r="29" spans="1:20" x14ac:dyDescent="0.2">
      <c r="A29" s="16">
        <v>138750</v>
      </c>
      <c r="B29" s="17">
        <f t="shared" si="0"/>
        <v>372.49161064378347</v>
      </c>
      <c r="C29" s="16">
        <v>37.6783</v>
      </c>
      <c r="D29" s="16">
        <v>-119.2034</v>
      </c>
      <c r="E29" s="16">
        <v>3635</v>
      </c>
      <c r="F29" s="16">
        <v>3434</v>
      </c>
      <c r="G29" s="16">
        <v>201</v>
      </c>
      <c r="H29" s="16">
        <v>3575</v>
      </c>
      <c r="I29" s="16">
        <v>3535</v>
      </c>
      <c r="J29" s="16">
        <v>37</v>
      </c>
      <c r="K29" s="16">
        <v>1505</v>
      </c>
      <c r="L29" s="16">
        <v>-0.99</v>
      </c>
      <c r="M29" s="16">
        <v>3751</v>
      </c>
      <c r="N29" s="18">
        <v>3777.4808061420345</v>
      </c>
      <c r="O29" s="18">
        <v>37.003567175365738</v>
      </c>
      <c r="P29" s="16">
        <v>-242</v>
      </c>
      <c r="Q29" s="16">
        <v>52</v>
      </c>
      <c r="R29" s="16">
        <v>2013</v>
      </c>
      <c r="S29" s="5"/>
      <c r="T29" s="2"/>
    </row>
    <row r="30" spans="1:20" x14ac:dyDescent="0.2">
      <c r="A30" s="16">
        <v>66255</v>
      </c>
      <c r="B30" s="17">
        <f t="shared" si="0"/>
        <v>257.40046620004404</v>
      </c>
      <c r="C30" s="16">
        <v>37.662100000000002</v>
      </c>
      <c r="D30" s="16">
        <v>-119.1756</v>
      </c>
      <c r="E30" s="16">
        <v>3519</v>
      </c>
      <c r="F30" s="16">
        <v>3394</v>
      </c>
      <c r="G30" s="16">
        <v>125</v>
      </c>
      <c r="H30" s="16">
        <v>3482</v>
      </c>
      <c r="I30" s="16">
        <v>3457</v>
      </c>
      <c r="J30" s="16">
        <v>26</v>
      </c>
      <c r="K30" s="16">
        <v>1255</v>
      </c>
      <c r="L30" s="16">
        <v>2.63</v>
      </c>
      <c r="M30" s="16">
        <v>3183</v>
      </c>
      <c r="N30" s="18">
        <v>3414.2984644913627</v>
      </c>
      <c r="O30" s="18">
        <v>26.941902099950113</v>
      </c>
      <c r="P30" s="16">
        <v>43</v>
      </c>
      <c r="Q30" s="16">
        <v>37</v>
      </c>
      <c r="R30" s="16">
        <v>2013</v>
      </c>
      <c r="S30" s="5"/>
      <c r="T30" s="2"/>
    </row>
    <row r="31" spans="1:20" x14ac:dyDescent="0.2">
      <c r="A31" s="16">
        <v>105175</v>
      </c>
      <c r="B31" s="17">
        <f t="shared" si="0"/>
        <v>324.3069533636305</v>
      </c>
      <c r="C31" s="16">
        <v>37.1051</v>
      </c>
      <c r="D31" s="16">
        <v>-118.6474</v>
      </c>
      <c r="E31" s="16">
        <v>3734</v>
      </c>
      <c r="F31" s="16">
        <v>3569</v>
      </c>
      <c r="G31" s="16">
        <v>165</v>
      </c>
      <c r="H31" s="16">
        <v>3685</v>
      </c>
      <c r="I31" s="16">
        <v>3652</v>
      </c>
      <c r="J31" s="16">
        <v>19</v>
      </c>
      <c r="K31" s="16">
        <v>1167</v>
      </c>
      <c r="L31" s="16">
        <v>-0.23</v>
      </c>
      <c r="M31" s="16">
        <v>3609</v>
      </c>
      <c r="N31" s="18">
        <v>3522.3541266794628</v>
      </c>
      <c r="O31" s="18">
        <v>18.600465118331005</v>
      </c>
      <c r="P31" s="16">
        <v>130</v>
      </c>
      <c r="Q31" s="16">
        <v>26</v>
      </c>
      <c r="R31" s="16">
        <v>2012</v>
      </c>
      <c r="S31" s="5"/>
      <c r="T31" s="2"/>
    </row>
    <row r="32" spans="1:20" x14ac:dyDescent="0.2">
      <c r="A32" s="16">
        <v>592899</v>
      </c>
      <c r="B32" s="17">
        <f t="shared" si="0"/>
        <v>769.99935064907686</v>
      </c>
      <c r="C32" s="16">
        <v>37.097700000000003</v>
      </c>
      <c r="D32" s="16">
        <v>-118.5107</v>
      </c>
      <c r="E32" s="16">
        <v>4114</v>
      </c>
      <c r="F32" s="16">
        <v>3687</v>
      </c>
      <c r="G32" s="16">
        <v>427</v>
      </c>
      <c r="H32" s="16">
        <v>3986</v>
      </c>
      <c r="I32" s="16">
        <v>3901</v>
      </c>
      <c r="J32" s="16">
        <v>24</v>
      </c>
      <c r="K32" s="16">
        <v>1328</v>
      </c>
      <c r="L32" s="16">
        <v>-2.17</v>
      </c>
      <c r="M32" s="16">
        <v>3870</v>
      </c>
      <c r="N32" s="18">
        <v>3422.9932821497123</v>
      </c>
      <c r="O32" s="18">
        <v>23.862984433545705</v>
      </c>
      <c r="P32" s="16">
        <v>478</v>
      </c>
      <c r="Q32" s="16">
        <v>34</v>
      </c>
      <c r="R32" s="16">
        <v>2013</v>
      </c>
      <c r="S32" s="5"/>
      <c r="T32" s="2"/>
    </row>
    <row r="33" spans="1:20" x14ac:dyDescent="0.2">
      <c r="A33" s="16">
        <v>211963</v>
      </c>
      <c r="B33" s="17">
        <f t="shared" si="0"/>
        <v>460.39439614313289</v>
      </c>
      <c r="C33" s="16">
        <v>37.095300000000002</v>
      </c>
      <c r="D33" s="16">
        <v>-118.49890000000001</v>
      </c>
      <c r="E33" s="16">
        <v>3972</v>
      </c>
      <c r="F33" s="16">
        <v>3807</v>
      </c>
      <c r="G33" s="16">
        <v>165</v>
      </c>
      <c r="H33" s="16">
        <v>3923</v>
      </c>
      <c r="I33" s="16">
        <v>3890</v>
      </c>
      <c r="J33" s="16">
        <v>38</v>
      </c>
      <c r="K33" s="16">
        <v>1078</v>
      </c>
      <c r="L33" s="16">
        <v>-0.78</v>
      </c>
      <c r="M33" s="16">
        <v>3654</v>
      </c>
      <c r="N33" s="18">
        <v>3268.7879078694818</v>
      </c>
      <c r="O33" s="18">
        <v>18.380962078942218</v>
      </c>
      <c r="P33" s="16">
        <v>621</v>
      </c>
      <c r="Q33" s="16">
        <v>54</v>
      </c>
      <c r="R33" s="16">
        <v>2013</v>
      </c>
      <c r="S33" s="5"/>
      <c r="T33" s="2"/>
    </row>
    <row r="34" spans="1:20" x14ac:dyDescent="0.2">
      <c r="A34" s="16">
        <v>301308</v>
      </c>
      <c r="B34" s="17">
        <f t="shared" si="0"/>
        <v>548.91529401174455</v>
      </c>
      <c r="C34" s="16">
        <v>37.078299999999999</v>
      </c>
      <c r="D34" s="16">
        <v>-118.4804</v>
      </c>
      <c r="E34" s="16">
        <v>3841</v>
      </c>
      <c r="F34" s="16">
        <v>3591</v>
      </c>
      <c r="G34" s="16">
        <v>250</v>
      </c>
      <c r="H34" s="16">
        <v>3766</v>
      </c>
      <c r="I34" s="16">
        <v>3716</v>
      </c>
      <c r="J34" s="16">
        <v>22</v>
      </c>
      <c r="K34" s="16">
        <v>1139</v>
      </c>
      <c r="L34" s="16">
        <v>0.05</v>
      </c>
      <c r="M34" s="16">
        <v>3558</v>
      </c>
      <c r="N34" s="18">
        <v>3409.5969289827253</v>
      </c>
      <c r="O34" s="18">
        <v>22.155033839779644</v>
      </c>
      <c r="P34" s="16">
        <v>306</v>
      </c>
      <c r="Q34" s="16">
        <v>31</v>
      </c>
      <c r="R34" s="16">
        <v>2013</v>
      </c>
      <c r="S34" s="5"/>
      <c r="T34" s="2"/>
    </row>
    <row r="35" spans="1:20" x14ac:dyDescent="0.2">
      <c r="A35" s="16">
        <v>168161</v>
      </c>
      <c r="B35" s="17">
        <f t="shared" si="0"/>
        <v>410.07438349645787</v>
      </c>
      <c r="C35" s="16">
        <v>37.0749</v>
      </c>
      <c r="D35" s="16">
        <v>-118.4695</v>
      </c>
      <c r="E35" s="16">
        <v>3900</v>
      </c>
      <c r="F35" s="16">
        <v>3701</v>
      </c>
      <c r="G35" s="16">
        <v>199</v>
      </c>
      <c r="H35" s="16">
        <v>3840</v>
      </c>
      <c r="I35" s="16">
        <v>3801</v>
      </c>
      <c r="J35" s="16">
        <v>26</v>
      </c>
      <c r="K35" s="16">
        <v>1219</v>
      </c>
      <c r="L35" s="16">
        <v>-1.3</v>
      </c>
      <c r="M35" s="16">
        <v>3734</v>
      </c>
      <c r="N35" s="18">
        <v>3417.9798464491364</v>
      </c>
      <c r="O35" s="18">
        <v>25.819353506171673</v>
      </c>
      <c r="P35" s="16">
        <v>383</v>
      </c>
      <c r="Q35" s="16">
        <v>37</v>
      </c>
      <c r="R35" s="16">
        <v>2013</v>
      </c>
      <c r="S35" s="5"/>
      <c r="T35" s="2"/>
    </row>
    <row r="36" spans="1:20" x14ac:dyDescent="0.2">
      <c r="A36" s="16">
        <v>209665</v>
      </c>
      <c r="B36" s="17">
        <f t="shared" si="0"/>
        <v>457.89190864220348</v>
      </c>
      <c r="C36" s="16">
        <v>37.071899999999999</v>
      </c>
      <c r="D36" s="16">
        <v>-118.4654</v>
      </c>
      <c r="E36" s="16">
        <v>3999</v>
      </c>
      <c r="F36" s="16">
        <v>3827</v>
      </c>
      <c r="G36" s="16">
        <v>172</v>
      </c>
      <c r="H36" s="16">
        <v>3947</v>
      </c>
      <c r="I36" s="16">
        <v>3913</v>
      </c>
      <c r="J36" s="16">
        <v>36</v>
      </c>
      <c r="K36" s="16">
        <v>1158</v>
      </c>
      <c r="L36" s="16">
        <v>-0.65</v>
      </c>
      <c r="M36" s="16">
        <v>3599</v>
      </c>
      <c r="N36" s="18">
        <v>3160.239923224568</v>
      </c>
      <c r="O36" s="18">
        <v>36.444398249126181</v>
      </c>
      <c r="P36" s="16">
        <v>753</v>
      </c>
      <c r="Q36" s="16">
        <v>51</v>
      </c>
      <c r="R36" s="16">
        <v>2013</v>
      </c>
      <c r="S36" s="5"/>
      <c r="T36" s="2"/>
    </row>
    <row r="37" spans="1:20" x14ac:dyDescent="0.2">
      <c r="A37" s="16">
        <v>23280</v>
      </c>
      <c r="B37" s="17">
        <f t="shared" si="0"/>
        <v>152.57784898208521</v>
      </c>
      <c r="C37" s="16">
        <v>37.054200000000002</v>
      </c>
      <c r="D37" s="16">
        <v>-118.6262</v>
      </c>
      <c r="E37" s="16">
        <v>3722</v>
      </c>
      <c r="F37" s="16">
        <v>3583</v>
      </c>
      <c r="G37" s="16">
        <v>139</v>
      </c>
      <c r="H37" s="16">
        <v>3680</v>
      </c>
      <c r="I37" s="16">
        <v>3653</v>
      </c>
      <c r="J37" s="16">
        <v>20</v>
      </c>
      <c r="K37" s="16">
        <v>1116</v>
      </c>
      <c r="L37" s="16">
        <v>0.47</v>
      </c>
      <c r="M37" s="16">
        <v>3530</v>
      </c>
      <c r="N37" s="18">
        <v>3497.7111324376201</v>
      </c>
      <c r="O37" s="18">
        <v>20.47494477297834</v>
      </c>
      <c r="P37" s="16">
        <v>155</v>
      </c>
      <c r="Q37" s="16">
        <v>29</v>
      </c>
      <c r="R37" s="16">
        <v>2012</v>
      </c>
      <c r="S37" s="5"/>
      <c r="T37" s="2"/>
    </row>
    <row r="38" spans="1:20" x14ac:dyDescent="0.2">
      <c r="A38" s="16">
        <v>26060</v>
      </c>
      <c r="B38" s="17">
        <f t="shared" si="0"/>
        <v>161.43109985377663</v>
      </c>
      <c r="C38" s="16">
        <v>37.041200000000003</v>
      </c>
      <c r="D38" s="16">
        <v>-118.61239999999999</v>
      </c>
      <c r="E38" s="16">
        <v>3503</v>
      </c>
      <c r="F38" s="16">
        <v>3389</v>
      </c>
      <c r="G38" s="16">
        <v>114</v>
      </c>
      <c r="H38" s="16">
        <v>3469</v>
      </c>
      <c r="I38" s="16">
        <v>3446</v>
      </c>
      <c r="J38" s="16">
        <v>21</v>
      </c>
      <c r="K38" s="16">
        <v>1050</v>
      </c>
      <c r="L38" s="16">
        <v>1.24</v>
      </c>
      <c r="M38" s="16">
        <v>3362</v>
      </c>
      <c r="N38" s="18">
        <v>3516.0038387715931</v>
      </c>
      <c r="O38" s="18">
        <v>21.013675534772464</v>
      </c>
      <c r="P38" s="16">
        <v>-70</v>
      </c>
      <c r="Q38" s="16">
        <v>30</v>
      </c>
      <c r="R38" s="16">
        <v>2012</v>
      </c>
      <c r="S38" s="5"/>
      <c r="T38" s="2"/>
    </row>
    <row r="39" spans="1:20" x14ac:dyDescent="0.2">
      <c r="A39" s="16">
        <v>17330</v>
      </c>
      <c r="B39" s="17">
        <f t="shared" si="0"/>
        <v>131.64345787011217</v>
      </c>
      <c r="C39" s="16">
        <v>37.0229</v>
      </c>
      <c r="D39" s="16">
        <v>-118.41670000000001</v>
      </c>
      <c r="E39" s="16">
        <v>3706</v>
      </c>
      <c r="F39" s="16">
        <v>3646</v>
      </c>
      <c r="G39" s="16">
        <v>60</v>
      </c>
      <c r="H39" s="16">
        <v>3688</v>
      </c>
      <c r="I39" s="16">
        <v>3676</v>
      </c>
      <c r="J39" s="16">
        <v>21</v>
      </c>
      <c r="K39" s="16">
        <v>1221</v>
      </c>
      <c r="L39" s="16">
        <v>-0.78</v>
      </c>
      <c r="M39" s="16">
        <v>3664</v>
      </c>
      <c r="N39" s="18">
        <v>3502.2879078694818</v>
      </c>
      <c r="O39" s="18">
        <v>20.481440538636452</v>
      </c>
      <c r="P39" s="16">
        <v>174</v>
      </c>
      <c r="Q39" s="16">
        <v>29</v>
      </c>
      <c r="R39" s="16">
        <v>2013</v>
      </c>
      <c r="S39" s="5"/>
      <c r="T39" s="2"/>
    </row>
    <row r="40" spans="1:20" x14ac:dyDescent="0.2">
      <c r="A40" s="16">
        <v>14154</v>
      </c>
      <c r="B40" s="17">
        <f t="shared" si="0"/>
        <v>118.97058459972364</v>
      </c>
      <c r="C40" s="16">
        <v>36.709299999999999</v>
      </c>
      <c r="D40" s="16">
        <v>-118.4834</v>
      </c>
      <c r="E40" s="16">
        <v>3937</v>
      </c>
      <c r="F40" s="16">
        <v>3814</v>
      </c>
      <c r="G40" s="16">
        <v>123</v>
      </c>
      <c r="H40" s="16">
        <v>3900</v>
      </c>
      <c r="I40" s="16">
        <v>3876</v>
      </c>
      <c r="J40" s="16">
        <v>21</v>
      </c>
      <c r="K40" s="16">
        <v>967</v>
      </c>
      <c r="L40" s="16">
        <v>-0.1</v>
      </c>
      <c r="M40" s="16">
        <v>3670</v>
      </c>
      <c r="N40" s="18">
        <v>3445.3061420345489</v>
      </c>
      <c r="O40" s="18">
        <v>22.017818606549476</v>
      </c>
      <c r="P40" s="16">
        <v>431</v>
      </c>
      <c r="Q40" s="16">
        <v>31</v>
      </c>
      <c r="R40" s="16">
        <v>2013</v>
      </c>
      <c r="S40" s="5"/>
      <c r="T40" s="2"/>
    </row>
    <row r="41" spans="1:20" x14ac:dyDescent="0.2">
      <c r="A41" s="16">
        <v>5981</v>
      </c>
      <c r="B41" s="17">
        <f t="shared" si="0"/>
        <v>77.336925203941234</v>
      </c>
      <c r="C41" s="16">
        <v>36.688299999999998</v>
      </c>
      <c r="D41" s="16">
        <v>-118.45180000000001</v>
      </c>
      <c r="E41" s="16">
        <v>3693</v>
      </c>
      <c r="F41" s="16">
        <v>3660</v>
      </c>
      <c r="G41" s="16">
        <v>33</v>
      </c>
      <c r="H41" s="16">
        <v>3683</v>
      </c>
      <c r="I41" s="16">
        <v>3677</v>
      </c>
      <c r="J41" s="16">
        <v>45</v>
      </c>
      <c r="K41" s="16">
        <v>892</v>
      </c>
      <c r="L41" s="16">
        <v>1.3</v>
      </c>
      <c r="M41" s="16">
        <v>3483</v>
      </c>
      <c r="N41" s="18">
        <v>3539.0201535508636</v>
      </c>
      <c r="O41" s="18">
        <v>45.002038129523442</v>
      </c>
      <c r="P41" s="16">
        <v>138</v>
      </c>
      <c r="Q41" s="16">
        <v>63</v>
      </c>
      <c r="R41" s="16">
        <v>2013</v>
      </c>
      <c r="S41" s="5"/>
      <c r="T41" s="2"/>
    </row>
    <row r="42" spans="1:20" x14ac:dyDescent="0.2">
      <c r="A42" s="16">
        <v>20010</v>
      </c>
      <c r="B42" s="17">
        <f t="shared" si="0"/>
        <v>141.45670715805596</v>
      </c>
      <c r="C42" s="16">
        <v>36.672600000000003</v>
      </c>
      <c r="D42" s="16">
        <v>-118.4654</v>
      </c>
      <c r="E42" s="16">
        <v>3855</v>
      </c>
      <c r="F42" s="16">
        <v>3779</v>
      </c>
      <c r="G42" s="16">
        <v>76</v>
      </c>
      <c r="H42" s="16">
        <v>3832</v>
      </c>
      <c r="I42" s="16">
        <v>3817</v>
      </c>
      <c r="J42" s="16">
        <v>20</v>
      </c>
      <c r="K42" s="16">
        <v>917</v>
      </c>
      <c r="L42" s="16">
        <v>-0.74</v>
      </c>
      <c r="M42" s="16">
        <v>3780</v>
      </c>
      <c r="N42" s="18">
        <v>3600.965451055662</v>
      </c>
      <c r="O42" s="18">
        <v>20.099676460626529</v>
      </c>
      <c r="P42" s="16">
        <v>216</v>
      </c>
      <c r="Q42" s="16">
        <v>28</v>
      </c>
      <c r="R42" s="16">
        <v>2013</v>
      </c>
      <c r="S42" s="5"/>
      <c r="T42" s="2"/>
    </row>
    <row r="43" spans="1:20" x14ac:dyDescent="0.2">
      <c r="A43" s="16">
        <v>7891</v>
      </c>
      <c r="B43" s="17">
        <f t="shared" si="0"/>
        <v>88.831300789755403</v>
      </c>
      <c r="C43" s="16">
        <v>36.670900000000003</v>
      </c>
      <c r="D43" s="16">
        <v>-118.47629999999999</v>
      </c>
      <c r="E43" s="16">
        <v>3902</v>
      </c>
      <c r="F43" s="16">
        <v>3834</v>
      </c>
      <c r="G43" s="16">
        <v>68</v>
      </c>
      <c r="H43" s="16">
        <v>3882</v>
      </c>
      <c r="I43" s="16">
        <v>3868</v>
      </c>
      <c r="J43" s="16">
        <v>17</v>
      </c>
      <c r="K43" s="16">
        <v>946</v>
      </c>
      <c r="L43" s="16">
        <v>-0.82</v>
      </c>
      <c r="M43" s="16">
        <v>3757</v>
      </c>
      <c r="N43" s="18">
        <v>3488.6103646833012</v>
      </c>
      <c r="O43" s="18">
        <v>17.712230655219329</v>
      </c>
      <c r="P43" s="16">
        <v>379</v>
      </c>
      <c r="Q43" s="16">
        <v>25</v>
      </c>
      <c r="R43" s="16">
        <v>2013</v>
      </c>
      <c r="S43" s="5"/>
      <c r="T43" s="2"/>
    </row>
    <row r="44" spans="1:20" x14ac:dyDescent="0.2">
      <c r="A44" s="16">
        <v>9845</v>
      </c>
      <c r="B44" s="17">
        <f t="shared" si="0"/>
        <v>99.221973372837127</v>
      </c>
      <c r="C44" s="16">
        <v>36.597000000000001</v>
      </c>
      <c r="D44" s="16">
        <v>-118.26990000000001</v>
      </c>
      <c r="E44" s="16">
        <v>3963</v>
      </c>
      <c r="F44" s="16">
        <v>3896</v>
      </c>
      <c r="G44" s="16">
        <v>67</v>
      </c>
      <c r="H44" s="16">
        <v>3943</v>
      </c>
      <c r="I44" s="16">
        <v>3930</v>
      </c>
      <c r="J44" s="16">
        <v>16</v>
      </c>
      <c r="K44" s="16">
        <v>893</v>
      </c>
      <c r="L44" s="16">
        <v>0.08</v>
      </c>
      <c r="M44" s="16">
        <v>3629</v>
      </c>
      <c r="N44" s="18">
        <v>3343.8550863723608</v>
      </c>
      <c r="O44" s="18">
        <v>18.240979936722439</v>
      </c>
      <c r="P44" s="16">
        <v>586</v>
      </c>
      <c r="Q44" s="16">
        <v>25</v>
      </c>
      <c r="R44" s="16">
        <v>2013</v>
      </c>
      <c r="S44" s="5"/>
      <c r="T44" s="2"/>
    </row>
    <row r="45" spans="1:20" x14ac:dyDescent="0.2">
      <c r="A45" s="16">
        <v>15207</v>
      </c>
      <c r="B45" s="17">
        <f t="shared" si="0"/>
        <v>123.31666554038834</v>
      </c>
      <c r="C45" s="16">
        <v>36.594999999999999</v>
      </c>
      <c r="D45" s="16">
        <v>-118.5278</v>
      </c>
      <c r="E45" s="16">
        <v>3988</v>
      </c>
      <c r="F45" s="16">
        <v>3925</v>
      </c>
      <c r="G45" s="16">
        <v>63</v>
      </c>
      <c r="H45" s="16">
        <v>3969</v>
      </c>
      <c r="I45" s="16">
        <v>3957</v>
      </c>
      <c r="J45" s="16">
        <v>23</v>
      </c>
      <c r="K45" s="16">
        <v>1045</v>
      </c>
      <c r="L45" s="16">
        <v>-2.5099999999999998</v>
      </c>
      <c r="M45" s="16">
        <v>3986</v>
      </c>
      <c r="N45" s="18">
        <v>3533.7341650671788</v>
      </c>
      <c r="O45" s="18">
        <v>23.246298189026913</v>
      </c>
      <c r="P45" s="16">
        <v>423</v>
      </c>
      <c r="Q45" s="16">
        <v>33</v>
      </c>
      <c r="R45" s="16">
        <v>2013</v>
      </c>
      <c r="S45" s="5"/>
      <c r="T45" s="2"/>
    </row>
    <row r="46" spans="1:20" x14ac:dyDescent="0.2">
      <c r="A46" s="16">
        <v>10069</v>
      </c>
      <c r="B46" s="17">
        <f t="shared" si="0"/>
        <v>100.34440691936945</v>
      </c>
      <c r="C46" s="16">
        <v>36.592300000000002</v>
      </c>
      <c r="D46" s="16">
        <v>-118.28660000000001</v>
      </c>
      <c r="E46" s="16">
        <v>3689</v>
      </c>
      <c r="F46" s="16">
        <v>3615</v>
      </c>
      <c r="G46" s="16">
        <v>74</v>
      </c>
      <c r="H46" s="16">
        <v>3667</v>
      </c>
      <c r="I46" s="16">
        <v>3652</v>
      </c>
      <c r="J46" s="16">
        <v>25</v>
      </c>
      <c r="K46" s="16">
        <v>1138</v>
      </c>
      <c r="L46" s="16">
        <v>0.25</v>
      </c>
      <c r="M46" s="16">
        <v>3575</v>
      </c>
      <c r="N46" s="18">
        <v>3545.9846449136276</v>
      </c>
      <c r="O46" s="18">
        <v>24.720537699253153</v>
      </c>
      <c r="P46" s="16">
        <v>106</v>
      </c>
      <c r="Q46" s="16">
        <v>35</v>
      </c>
      <c r="R46" s="16">
        <v>2012</v>
      </c>
      <c r="S46" s="5"/>
      <c r="T46" s="2"/>
    </row>
    <row r="47" spans="1:20" x14ac:dyDescent="0.2">
      <c r="A47" s="16">
        <v>49797</v>
      </c>
      <c r="B47" s="17">
        <f t="shared" si="0"/>
        <v>223.15241428225687</v>
      </c>
      <c r="C47" s="16">
        <v>36.572099999999999</v>
      </c>
      <c r="D47" s="16">
        <v>-118.55200000000001</v>
      </c>
      <c r="E47" s="16">
        <v>3446</v>
      </c>
      <c r="F47" s="16">
        <v>3336</v>
      </c>
      <c r="G47" s="16">
        <v>110</v>
      </c>
      <c r="H47" s="16">
        <v>3413</v>
      </c>
      <c r="I47" s="16">
        <v>3391</v>
      </c>
      <c r="J47" s="16">
        <v>26</v>
      </c>
      <c r="K47" s="16">
        <v>1124</v>
      </c>
      <c r="L47" s="16">
        <v>1.21</v>
      </c>
      <c r="M47" s="16">
        <v>3411</v>
      </c>
      <c r="N47" s="18">
        <v>3663.2456813819576</v>
      </c>
      <c r="O47" s="18">
        <v>25.925707173226055</v>
      </c>
      <c r="P47" s="16">
        <v>-272</v>
      </c>
      <c r="Q47" s="16">
        <v>37</v>
      </c>
      <c r="R47" s="16">
        <v>2012</v>
      </c>
      <c r="S47" s="5"/>
      <c r="T47" s="2"/>
    </row>
    <row r="48" spans="1:20" x14ac:dyDescent="0.2">
      <c r="A48" s="16">
        <v>17694</v>
      </c>
      <c r="B48" s="17">
        <f t="shared" si="0"/>
        <v>133.01879566437219</v>
      </c>
      <c r="C48" s="16">
        <v>36.560200000000002</v>
      </c>
      <c r="D48" s="16">
        <v>-118.4905</v>
      </c>
      <c r="E48" s="16">
        <v>3753</v>
      </c>
      <c r="F48" s="16">
        <v>3683</v>
      </c>
      <c r="G48" s="16">
        <v>70</v>
      </c>
      <c r="H48" s="16">
        <v>3732</v>
      </c>
      <c r="I48" s="16">
        <v>3718</v>
      </c>
      <c r="J48" s="16">
        <v>30</v>
      </c>
      <c r="K48" s="16">
        <v>1055</v>
      </c>
      <c r="L48" s="16">
        <v>0.59</v>
      </c>
      <c r="M48" s="16">
        <v>3507</v>
      </c>
      <c r="N48" s="18">
        <v>3409.2437619961611</v>
      </c>
      <c r="O48" s="18">
        <v>30.831340857816365</v>
      </c>
      <c r="P48" s="16">
        <v>309</v>
      </c>
      <c r="Q48" s="16">
        <v>43</v>
      </c>
      <c r="R48" s="16">
        <v>2012</v>
      </c>
      <c r="S48" s="5"/>
      <c r="T48" s="2"/>
    </row>
    <row r="49" spans="1:21" x14ac:dyDescent="0.2">
      <c r="A49" s="16">
        <v>88339</v>
      </c>
      <c r="B49" s="17">
        <f t="shared" si="0"/>
        <v>297.21877464251816</v>
      </c>
      <c r="C49" s="16">
        <v>36.558</v>
      </c>
      <c r="D49" s="16">
        <v>-118.511</v>
      </c>
      <c r="E49" s="16">
        <v>3885</v>
      </c>
      <c r="F49" s="16">
        <v>3718</v>
      </c>
      <c r="G49" s="16">
        <v>167</v>
      </c>
      <c r="H49" s="16">
        <v>3835</v>
      </c>
      <c r="I49" s="16">
        <v>3802</v>
      </c>
      <c r="J49" s="16">
        <v>19</v>
      </c>
      <c r="K49" s="16">
        <v>1166</v>
      </c>
      <c r="L49" s="16">
        <v>-0.96</v>
      </c>
      <c r="M49" s="16">
        <v>3782</v>
      </c>
      <c r="N49" s="18">
        <v>3578.2389635316699</v>
      </c>
      <c r="O49" s="18">
        <v>19.05564681831423</v>
      </c>
      <c r="P49" s="16">
        <v>224</v>
      </c>
      <c r="Q49" s="16">
        <v>27</v>
      </c>
      <c r="R49" s="16">
        <v>2012</v>
      </c>
      <c r="S49" s="5"/>
      <c r="T49" s="2"/>
    </row>
    <row r="50" spans="1:21" x14ac:dyDescent="0.2">
      <c r="A50" s="16">
        <v>14171</v>
      </c>
      <c r="B50" s="17">
        <f t="shared" si="0"/>
        <v>119.04200939164292</v>
      </c>
      <c r="C50" s="16">
        <v>36.547499999999999</v>
      </c>
      <c r="D50" s="16">
        <v>-118.559</v>
      </c>
      <c r="E50" s="16">
        <v>3401</v>
      </c>
      <c r="F50" s="16">
        <v>3336</v>
      </c>
      <c r="G50" s="16">
        <v>65</v>
      </c>
      <c r="H50" s="16">
        <v>3382</v>
      </c>
      <c r="I50" s="16">
        <v>3369</v>
      </c>
      <c r="J50" s="16">
        <v>20</v>
      </c>
      <c r="K50" s="16">
        <v>1147</v>
      </c>
      <c r="L50" s="16">
        <v>2.91</v>
      </c>
      <c r="M50" s="16">
        <v>3179</v>
      </c>
      <c r="N50" s="18">
        <v>3548.0412667946257</v>
      </c>
      <c r="O50" s="18">
        <v>20.58248461339797</v>
      </c>
      <c r="P50" s="16">
        <v>-179</v>
      </c>
      <c r="Q50" s="16">
        <v>29</v>
      </c>
      <c r="R50" s="16">
        <v>2012</v>
      </c>
      <c r="S50" s="5"/>
      <c r="T50" s="2"/>
    </row>
    <row r="51" spans="1:21" x14ac:dyDescent="0.2">
      <c r="A51" s="16">
        <v>15809</v>
      </c>
      <c r="B51" s="17">
        <f t="shared" si="0"/>
        <v>125.73384588089239</v>
      </c>
      <c r="C51" s="16">
        <v>36.547400000000003</v>
      </c>
      <c r="D51" s="16">
        <v>-118.5147</v>
      </c>
      <c r="E51" s="16">
        <v>3845</v>
      </c>
      <c r="F51" s="16">
        <v>3760</v>
      </c>
      <c r="G51" s="16">
        <v>85</v>
      </c>
      <c r="H51" s="16">
        <v>3820</v>
      </c>
      <c r="I51" s="16">
        <v>3803</v>
      </c>
      <c r="J51" s="16">
        <v>20</v>
      </c>
      <c r="K51" s="16">
        <v>1203</v>
      </c>
      <c r="L51" s="16">
        <v>-1.42</v>
      </c>
      <c r="M51" s="16">
        <v>3845</v>
      </c>
      <c r="N51" s="18">
        <v>3614.947216890595</v>
      </c>
      <c r="O51" s="18">
        <v>19.585517346047077</v>
      </c>
      <c r="P51" s="16">
        <v>188</v>
      </c>
      <c r="Q51" s="16">
        <v>28</v>
      </c>
      <c r="R51" s="16">
        <v>2012</v>
      </c>
      <c r="S51" s="5"/>
      <c r="T51" s="2"/>
    </row>
    <row r="52" spans="1:21" x14ac:dyDescent="0.2">
      <c r="A52" s="16">
        <v>15902</v>
      </c>
      <c r="B52" s="17">
        <f t="shared" si="0"/>
        <v>126.10313239567049</v>
      </c>
      <c r="C52" s="16">
        <v>36.545900000000003</v>
      </c>
      <c r="D52" s="16">
        <v>-118.50620000000001</v>
      </c>
      <c r="E52" s="16">
        <v>4040</v>
      </c>
      <c r="F52" s="16">
        <v>3873</v>
      </c>
      <c r="G52" s="16">
        <v>167</v>
      </c>
      <c r="H52" s="16">
        <v>3990</v>
      </c>
      <c r="I52" s="16">
        <v>3957</v>
      </c>
      <c r="J52" s="16">
        <v>27</v>
      </c>
      <c r="K52" s="16">
        <v>1203</v>
      </c>
      <c r="L52" s="16">
        <v>-1.42</v>
      </c>
      <c r="M52" s="16">
        <v>3845</v>
      </c>
      <c r="N52" s="18">
        <v>3460.947216890595</v>
      </c>
      <c r="O52" s="18">
        <v>27.403657702849461</v>
      </c>
      <c r="P52" s="16">
        <v>496</v>
      </c>
      <c r="Q52" s="16">
        <v>39</v>
      </c>
      <c r="R52" s="16">
        <v>2012</v>
      </c>
      <c r="S52" s="5"/>
      <c r="T52" s="2"/>
    </row>
    <row r="53" spans="1:21" x14ac:dyDescent="0.2">
      <c r="A53" s="16">
        <v>22970</v>
      </c>
      <c r="B53" s="17">
        <f t="shared" si="0"/>
        <v>151.55856953666461</v>
      </c>
      <c r="C53" s="16">
        <v>36.537799999999997</v>
      </c>
      <c r="D53" s="16">
        <v>-118.5646</v>
      </c>
      <c r="E53" s="16">
        <v>3593</v>
      </c>
      <c r="F53" s="16">
        <v>3550</v>
      </c>
      <c r="G53" s="16">
        <v>43</v>
      </c>
      <c r="H53" s="16">
        <v>3580</v>
      </c>
      <c r="I53" s="16">
        <v>3572</v>
      </c>
      <c r="J53" s="16">
        <v>36</v>
      </c>
      <c r="K53" s="16">
        <v>1106</v>
      </c>
      <c r="L53" s="16">
        <v>1.1599999999999999</v>
      </c>
      <c r="M53" s="16">
        <v>3473</v>
      </c>
      <c r="N53" s="18">
        <v>3597.1487523992323</v>
      </c>
      <c r="O53" s="18">
        <v>23.68781323595525</v>
      </c>
      <c r="P53" s="16">
        <v>-25</v>
      </c>
      <c r="Q53" s="16">
        <v>51</v>
      </c>
      <c r="R53" s="16">
        <v>2012</v>
      </c>
      <c r="S53" s="5"/>
      <c r="T53" s="2"/>
    </row>
    <row r="54" spans="1:21" x14ac:dyDescent="0.2">
      <c r="A54" s="16">
        <v>10891</v>
      </c>
      <c r="B54" s="17">
        <f t="shared" si="0"/>
        <v>104.3599540053559</v>
      </c>
      <c r="C54" s="16">
        <v>36.5032</v>
      </c>
      <c r="D54" s="16">
        <v>-118.57129999999999</v>
      </c>
      <c r="E54" s="16">
        <v>3467</v>
      </c>
      <c r="F54" s="16">
        <v>3410</v>
      </c>
      <c r="G54" s="16">
        <v>57</v>
      </c>
      <c r="H54" s="16">
        <v>3450</v>
      </c>
      <c r="I54" s="16">
        <v>3439</v>
      </c>
      <c r="J54" s="16">
        <v>19</v>
      </c>
      <c r="K54" s="16">
        <v>1040</v>
      </c>
      <c r="L54" s="16">
        <v>1.54</v>
      </c>
      <c r="M54" s="16">
        <v>3371</v>
      </c>
      <c r="N54" s="18">
        <v>3599.0854126679465</v>
      </c>
      <c r="O54" s="18">
        <v>19.134603449533799</v>
      </c>
      <c r="P54" s="16">
        <v>-160</v>
      </c>
      <c r="Q54" s="16">
        <v>27</v>
      </c>
      <c r="R54" s="16">
        <v>2012</v>
      </c>
      <c r="S54" s="5"/>
      <c r="T54" s="2"/>
    </row>
    <row r="55" spans="1:21" x14ac:dyDescent="0.2">
      <c r="A55" s="16">
        <v>12082</v>
      </c>
      <c r="B55" s="17">
        <f t="shared" si="0"/>
        <v>109.91815136727874</v>
      </c>
      <c r="C55" s="16">
        <v>36.456800000000001</v>
      </c>
      <c r="D55" s="16">
        <v>-118.5341</v>
      </c>
      <c r="E55" s="16">
        <v>3481</v>
      </c>
      <c r="F55" s="16">
        <v>3379</v>
      </c>
      <c r="G55" s="16">
        <v>102</v>
      </c>
      <c r="H55" s="16">
        <v>3450</v>
      </c>
      <c r="I55" s="16">
        <v>3430</v>
      </c>
      <c r="J55" s="16">
        <v>19</v>
      </c>
      <c r="K55" s="16">
        <v>1202</v>
      </c>
      <c r="L55" s="16">
        <v>2.06</v>
      </c>
      <c r="M55" s="16">
        <v>3285</v>
      </c>
      <c r="N55" s="18">
        <v>3535.3934740882919</v>
      </c>
      <c r="O55" s="18">
        <v>19.203652395434965</v>
      </c>
      <c r="P55" s="16">
        <v>-105</v>
      </c>
      <c r="Q55" s="16">
        <v>27</v>
      </c>
      <c r="R55" s="16">
        <v>2012</v>
      </c>
      <c r="S55" s="5"/>
      <c r="T55" s="2"/>
    </row>
    <row r="56" spans="1:21" x14ac:dyDescent="0.2">
      <c r="A56" s="16">
        <v>19197</v>
      </c>
      <c r="B56" s="17">
        <f t="shared" si="0"/>
        <v>138.55323886506588</v>
      </c>
      <c r="C56" s="16">
        <v>36.4557</v>
      </c>
      <c r="D56" s="16">
        <v>-118.553</v>
      </c>
      <c r="E56" s="16">
        <v>3544</v>
      </c>
      <c r="F56" s="16">
        <v>3492</v>
      </c>
      <c r="G56" s="16">
        <v>52</v>
      </c>
      <c r="H56" s="16">
        <v>3528</v>
      </c>
      <c r="I56" s="16">
        <v>3518</v>
      </c>
      <c r="J56" s="16">
        <v>32</v>
      </c>
      <c r="K56" s="16">
        <v>1340</v>
      </c>
      <c r="L56" s="16">
        <v>1.19</v>
      </c>
      <c r="M56" s="16">
        <v>3411</v>
      </c>
      <c r="N56" s="18">
        <v>3532.4069097888673</v>
      </c>
      <c r="O56" s="18">
        <v>31.658809214087171</v>
      </c>
      <c r="P56" s="16">
        <v>-14</v>
      </c>
      <c r="Q56" s="16">
        <v>45</v>
      </c>
      <c r="R56" s="16">
        <v>2012</v>
      </c>
      <c r="S56" s="5"/>
      <c r="T56" s="2"/>
    </row>
    <row r="57" spans="1:21" x14ac:dyDescent="0.2">
      <c r="A57" s="16">
        <v>5515</v>
      </c>
      <c r="B57" s="17">
        <f t="shared" si="0"/>
        <v>74.263045991933296</v>
      </c>
      <c r="C57" s="16">
        <v>36.424900000000001</v>
      </c>
      <c r="D57" s="16">
        <v>-118.5479</v>
      </c>
      <c r="E57" s="16">
        <v>3482</v>
      </c>
      <c r="F57" s="16">
        <v>3439</v>
      </c>
      <c r="G57" s="16">
        <v>43</v>
      </c>
      <c r="H57" s="16">
        <v>3469</v>
      </c>
      <c r="I57" s="16">
        <v>3461</v>
      </c>
      <c r="J57" s="16">
        <v>21</v>
      </c>
      <c r="K57" s="16">
        <v>1440</v>
      </c>
      <c r="L57" s="16">
        <v>2.29</v>
      </c>
      <c r="M57" s="16">
        <v>3286</v>
      </c>
      <c r="N57" s="18">
        <v>3551.0393474088291</v>
      </c>
      <c r="O57" s="18">
        <v>21.548186622713445</v>
      </c>
      <c r="P57" s="16">
        <v>-90</v>
      </c>
      <c r="Q57" s="16">
        <v>30</v>
      </c>
      <c r="R57" s="16">
        <v>2012</v>
      </c>
      <c r="S57" s="5"/>
      <c r="T57" s="2"/>
    </row>
    <row r="58" spans="1:21" x14ac:dyDescent="0.2">
      <c r="A58" s="16">
        <v>3465</v>
      </c>
      <c r="B58" s="17">
        <f t="shared" si="0"/>
        <v>58.864250611045748</v>
      </c>
      <c r="C58" s="16">
        <v>36.4178</v>
      </c>
      <c r="D58" s="16">
        <v>-118.5429</v>
      </c>
      <c r="E58" s="16">
        <v>3561</v>
      </c>
      <c r="F58" s="16">
        <v>3474</v>
      </c>
      <c r="G58" s="16">
        <v>87</v>
      </c>
      <c r="H58" s="16">
        <v>3535</v>
      </c>
      <c r="I58" s="16">
        <v>3518</v>
      </c>
      <c r="J58" s="16">
        <v>23</v>
      </c>
      <c r="K58" s="16">
        <v>1503</v>
      </c>
      <c r="L58" s="16">
        <v>0.6</v>
      </c>
      <c r="M58" s="16">
        <v>3501</v>
      </c>
      <c r="N58" s="18">
        <v>3599.6631477927062</v>
      </c>
      <c r="O58" s="18">
        <v>22.78243000990474</v>
      </c>
      <c r="P58" s="16">
        <v>-82</v>
      </c>
      <c r="Q58" s="16">
        <v>32</v>
      </c>
      <c r="R58" s="16">
        <v>2012</v>
      </c>
      <c r="S58" s="5"/>
      <c r="T58" s="2"/>
    </row>
    <row r="59" spans="1:21" x14ac:dyDescent="0.2">
      <c r="S59" s="6"/>
      <c r="U59" s="8"/>
    </row>
    <row r="60" spans="1:21" x14ac:dyDescent="0.2">
      <c r="A60" s="18"/>
      <c r="B60" s="19"/>
      <c r="S60" s="5"/>
      <c r="U60" s="8"/>
    </row>
    <row r="61" spans="1:21" x14ac:dyDescent="0.2">
      <c r="A61" s="20">
        <f>AVERAGE(A2:A58)</f>
        <v>67039.140350877191</v>
      </c>
      <c r="B61" s="21" t="s">
        <v>37</v>
      </c>
      <c r="S61" s="5"/>
      <c r="U61" s="8"/>
    </row>
    <row r="62" spans="1:21" x14ac:dyDescent="0.2">
      <c r="A62" s="20">
        <f>STDEV(A2:A58)</f>
        <v>98017.927135702834</v>
      </c>
      <c r="B62" s="21" t="s">
        <v>34</v>
      </c>
      <c r="S62" s="5"/>
      <c r="U62" s="8"/>
    </row>
    <row r="63" spans="1:21" x14ac:dyDescent="0.2">
      <c r="A63" s="20">
        <f>MIN(A2:A58)</f>
        <v>3465</v>
      </c>
      <c r="B63" s="21" t="s">
        <v>35</v>
      </c>
      <c r="S63" s="5"/>
      <c r="U63" s="8"/>
    </row>
    <row r="64" spans="1:21" x14ac:dyDescent="0.2">
      <c r="A64" s="20">
        <f>MAX(A2:A58)</f>
        <v>592899</v>
      </c>
      <c r="B64" s="21" t="s">
        <v>36</v>
      </c>
      <c r="S64" s="5"/>
      <c r="U64" s="8"/>
    </row>
    <row r="65" spans="1:21" x14ac:dyDescent="0.2">
      <c r="A65" s="22"/>
      <c r="S65" s="5"/>
      <c r="U65" s="8"/>
    </row>
    <row r="66" spans="1:21" x14ac:dyDescent="0.2">
      <c r="A66" s="22"/>
      <c r="S66" s="5"/>
      <c r="U66" s="8"/>
    </row>
    <row r="67" spans="1:21" x14ac:dyDescent="0.2">
      <c r="A67" s="22"/>
      <c r="S67" s="5"/>
      <c r="U67" s="8"/>
    </row>
    <row r="68" spans="1:21" x14ac:dyDescent="0.2">
      <c r="A68" s="22"/>
      <c r="S68" s="5"/>
      <c r="U68" s="8"/>
    </row>
    <row r="69" spans="1:21" x14ac:dyDescent="0.2">
      <c r="A69" s="22"/>
      <c r="S69" s="5"/>
      <c r="U69" s="8"/>
    </row>
    <row r="70" spans="1:21" x14ac:dyDescent="0.2">
      <c r="A70" s="22"/>
      <c r="S70" s="5"/>
      <c r="U70" s="8"/>
    </row>
    <row r="71" spans="1:21" x14ac:dyDescent="0.2">
      <c r="A71" s="22"/>
      <c r="S71" s="5"/>
      <c r="U71" s="8"/>
    </row>
    <row r="72" spans="1:21" x14ac:dyDescent="0.2">
      <c r="A72" s="22"/>
      <c r="S72" s="5"/>
      <c r="U72" s="8"/>
    </row>
    <row r="73" spans="1:21" x14ac:dyDescent="0.2">
      <c r="A73" s="22"/>
      <c r="S73" s="5"/>
      <c r="U73" s="8"/>
    </row>
    <row r="74" spans="1:21" x14ac:dyDescent="0.2">
      <c r="A74" s="22"/>
      <c r="S74" s="5"/>
      <c r="U74" s="8"/>
    </row>
    <row r="75" spans="1:21" x14ac:dyDescent="0.2">
      <c r="A75" s="22"/>
      <c r="S75" s="5"/>
      <c r="U75" s="8"/>
    </row>
    <row r="76" spans="1:21" x14ac:dyDescent="0.2">
      <c r="A76" s="22"/>
      <c r="S76" s="5"/>
      <c r="U76" s="8"/>
    </row>
    <row r="77" spans="1:21" x14ac:dyDescent="0.2">
      <c r="A77" s="22"/>
      <c r="S77" s="5"/>
      <c r="U77" s="8"/>
    </row>
    <row r="78" spans="1:21" x14ac:dyDescent="0.2">
      <c r="A78" s="22"/>
      <c r="S78" s="5"/>
      <c r="U78" s="8"/>
    </row>
    <row r="79" spans="1:21" x14ac:dyDescent="0.2">
      <c r="A79" s="22"/>
      <c r="S79" s="5"/>
      <c r="U79" s="8"/>
    </row>
    <row r="80" spans="1:21" x14ac:dyDescent="0.2">
      <c r="A80" s="22"/>
      <c r="S80" s="5"/>
      <c r="U80" s="8"/>
    </row>
    <row r="81" spans="1:21" x14ac:dyDescent="0.2">
      <c r="A81" s="22"/>
      <c r="S81" s="5"/>
      <c r="U81" s="8"/>
    </row>
    <row r="82" spans="1:21" x14ac:dyDescent="0.2">
      <c r="A82" s="22"/>
      <c r="S82" s="5"/>
      <c r="U82" s="8"/>
    </row>
    <row r="83" spans="1:21" x14ac:dyDescent="0.2">
      <c r="A83" s="22"/>
      <c r="S83" s="5"/>
      <c r="U83" s="8"/>
    </row>
    <row r="84" spans="1:21" x14ac:dyDescent="0.2">
      <c r="A84" s="22"/>
      <c r="S84" s="5"/>
      <c r="U84" s="8"/>
    </row>
    <row r="85" spans="1:21" x14ac:dyDescent="0.2">
      <c r="A85" s="22"/>
      <c r="S85" s="5"/>
      <c r="U85" s="8"/>
    </row>
    <row r="86" spans="1:21" x14ac:dyDescent="0.2">
      <c r="A86" s="22"/>
      <c r="S86" s="5"/>
      <c r="U86" s="8"/>
    </row>
    <row r="87" spans="1:21" x14ac:dyDescent="0.2">
      <c r="A87" s="22"/>
      <c r="S87" s="5"/>
      <c r="U87" s="8"/>
    </row>
    <row r="88" spans="1:21" x14ac:dyDescent="0.2">
      <c r="A88" s="22"/>
      <c r="S88" s="5"/>
      <c r="U88" s="8"/>
    </row>
    <row r="89" spans="1:21" x14ac:dyDescent="0.2">
      <c r="A89" s="22"/>
      <c r="S89" s="5"/>
      <c r="U89" s="8"/>
    </row>
    <row r="90" spans="1:21" x14ac:dyDescent="0.2">
      <c r="A90" s="22"/>
      <c r="S90" s="5"/>
      <c r="U90" s="8"/>
    </row>
    <row r="91" spans="1:21" x14ac:dyDescent="0.2">
      <c r="A91" s="22"/>
      <c r="S91" s="5"/>
      <c r="U91" s="8"/>
    </row>
    <row r="92" spans="1:21" x14ac:dyDescent="0.2">
      <c r="A92" s="22"/>
      <c r="S92" s="5"/>
      <c r="U92" s="8"/>
    </row>
    <row r="93" spans="1:21" x14ac:dyDescent="0.2">
      <c r="A93" s="22"/>
      <c r="S93" s="5"/>
      <c r="U93" s="8"/>
    </row>
    <row r="94" spans="1:21" x14ac:dyDescent="0.2">
      <c r="A94" s="22"/>
      <c r="S94" s="5"/>
      <c r="U94" s="8"/>
    </row>
    <row r="95" spans="1:21" x14ac:dyDescent="0.2">
      <c r="A95" s="22"/>
      <c r="S95" s="5"/>
      <c r="U95" s="8"/>
    </row>
    <row r="96" spans="1:21" x14ac:dyDescent="0.2">
      <c r="A96" s="22"/>
      <c r="S96" s="5"/>
      <c r="U96" s="8"/>
    </row>
    <row r="97" spans="1:21" x14ac:dyDescent="0.2">
      <c r="A97" s="22"/>
      <c r="S97" s="5"/>
      <c r="U97" s="8"/>
    </row>
    <row r="98" spans="1:21" x14ac:dyDescent="0.2">
      <c r="A98" s="22"/>
      <c r="S98" s="5"/>
      <c r="U98" s="8"/>
    </row>
    <row r="99" spans="1:21" x14ac:dyDescent="0.2">
      <c r="A99" s="22"/>
      <c r="S99" s="5"/>
      <c r="U99" s="8"/>
    </row>
    <row r="100" spans="1:21" x14ac:dyDescent="0.2">
      <c r="A100" s="22"/>
      <c r="S100" s="5"/>
      <c r="U100" s="8"/>
    </row>
    <row r="101" spans="1:21" x14ac:dyDescent="0.2">
      <c r="A101" s="22"/>
      <c r="S101" s="5"/>
      <c r="U101" s="8"/>
    </row>
    <row r="102" spans="1:21" x14ac:dyDescent="0.2">
      <c r="A102" s="22"/>
      <c r="S102" s="5"/>
      <c r="U102" s="8"/>
    </row>
    <row r="103" spans="1:21" x14ac:dyDescent="0.2">
      <c r="A103" s="22"/>
      <c r="S103" s="5"/>
      <c r="U103" s="8"/>
    </row>
    <row r="104" spans="1:21" x14ac:dyDescent="0.2">
      <c r="A104" s="22"/>
      <c r="S104" s="5"/>
      <c r="U104" s="8"/>
    </row>
    <row r="105" spans="1:21" x14ac:dyDescent="0.2">
      <c r="A105" s="22"/>
      <c r="S105" s="5"/>
      <c r="U105" s="8"/>
    </row>
    <row r="106" spans="1:21" x14ac:dyDescent="0.2">
      <c r="A106" s="22"/>
      <c r="S106" s="5"/>
      <c r="U106" s="8"/>
    </row>
    <row r="107" spans="1:21" x14ac:dyDescent="0.2">
      <c r="A107" s="22"/>
      <c r="S107" s="5"/>
      <c r="U107" s="8"/>
    </row>
    <row r="108" spans="1:21" x14ac:dyDescent="0.2">
      <c r="A108" s="22"/>
      <c r="S108" s="5"/>
      <c r="U108" s="8"/>
    </row>
    <row r="109" spans="1:21" x14ac:dyDescent="0.2">
      <c r="A109" s="22"/>
      <c r="S109" s="5"/>
      <c r="U109" s="8"/>
    </row>
    <row r="110" spans="1:21" x14ac:dyDescent="0.2">
      <c r="A110" s="22"/>
      <c r="S110" s="5"/>
      <c r="U110" s="8"/>
    </row>
    <row r="111" spans="1:21" x14ac:dyDescent="0.2">
      <c r="A111" s="22"/>
      <c r="S111" s="5"/>
      <c r="U111" s="8"/>
    </row>
    <row r="112" spans="1:21" x14ac:dyDescent="0.2">
      <c r="A112" s="22"/>
      <c r="S112" s="5"/>
      <c r="U112" s="8"/>
    </row>
    <row r="113" spans="1:21" x14ac:dyDescent="0.2">
      <c r="A113" s="22"/>
      <c r="S113" s="5"/>
      <c r="U113" s="8"/>
    </row>
    <row r="114" spans="1:21" x14ac:dyDescent="0.2">
      <c r="A114" s="22"/>
      <c r="S114" s="5"/>
      <c r="U114" s="8"/>
    </row>
    <row r="115" spans="1:21" x14ac:dyDescent="0.2">
      <c r="A115" s="22"/>
      <c r="S115" s="5"/>
      <c r="U115" s="8"/>
    </row>
    <row r="116" spans="1:21" x14ac:dyDescent="0.2">
      <c r="A116" s="22"/>
      <c r="S116" s="5"/>
      <c r="U116" s="8"/>
    </row>
    <row r="117" spans="1:21" x14ac:dyDescent="0.2">
      <c r="A117" s="22"/>
      <c r="S117" s="5"/>
      <c r="U117" s="8"/>
    </row>
    <row r="118" spans="1:21" x14ac:dyDescent="0.2">
      <c r="A118" s="22"/>
      <c r="S118" s="5"/>
      <c r="U118" s="8"/>
    </row>
    <row r="119" spans="1:21" x14ac:dyDescent="0.2">
      <c r="A119" s="22"/>
      <c r="S119" s="7"/>
      <c r="U119" s="8"/>
    </row>
  </sheetData>
  <sortState xmlns:xlrd2="http://schemas.microsoft.com/office/spreadsheetml/2017/richdata2" ref="S2:W58">
    <sortCondition descending="1" ref="S2:S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28EE1-1AE8-E241-B481-0D5AA6E160FB}">
  <dimension ref="A1:U23"/>
  <sheetViews>
    <sheetView tabSelected="1" zoomScale="79" zoomScaleNormal="79" workbookViewId="0">
      <selection activeCell="N23" sqref="N23"/>
    </sheetView>
  </sheetViews>
  <sheetFormatPr baseColWidth="10" defaultRowHeight="15" x14ac:dyDescent="0.2"/>
  <cols>
    <col min="1" max="1" width="28.5" customWidth="1"/>
    <col min="2" max="2" width="13.5" customWidth="1"/>
    <col min="3" max="3" width="12.1640625" bestFit="1" customWidth="1"/>
    <col min="4" max="4" width="13.6640625" bestFit="1" customWidth="1"/>
    <col min="5" max="5" width="13.6640625" customWidth="1"/>
    <col min="6" max="6" width="16.5" customWidth="1"/>
    <col min="7" max="7" width="16" customWidth="1"/>
    <col min="8" max="8" width="20.6640625" customWidth="1"/>
    <col min="9" max="9" width="10.83203125" customWidth="1"/>
    <col min="10" max="10" width="20.6640625" bestFit="1" customWidth="1"/>
    <col min="13" max="13" width="14.6640625" bestFit="1" customWidth="1"/>
    <col min="14" max="14" width="10.5" customWidth="1"/>
    <col min="15" max="15" width="8.1640625" customWidth="1"/>
    <col min="16" max="16" width="9.83203125" customWidth="1"/>
    <col min="17" max="17" width="15.5" customWidth="1"/>
    <col min="18" max="18" width="20.6640625" bestFit="1" customWidth="1"/>
    <col min="19" max="19" width="20.1640625" customWidth="1"/>
    <col min="20" max="20" width="27.1640625" customWidth="1"/>
    <col min="21" max="21" width="31.6640625" customWidth="1"/>
    <col min="22" max="22" width="20.33203125" customWidth="1"/>
  </cols>
  <sheetData>
    <row r="1" spans="1:21" s="3" customFormat="1" ht="18" x14ac:dyDescent="0.25">
      <c r="A1" s="4" t="s">
        <v>24</v>
      </c>
      <c r="B1" s="4" t="s">
        <v>0</v>
      </c>
      <c r="C1" s="4" t="s">
        <v>16</v>
      </c>
      <c r="D1" s="4" t="s">
        <v>17</v>
      </c>
      <c r="E1" s="4" t="s">
        <v>39</v>
      </c>
      <c r="F1" s="4" t="s">
        <v>32</v>
      </c>
      <c r="G1" s="4" t="s">
        <v>15</v>
      </c>
      <c r="H1" s="4" t="s">
        <v>20</v>
      </c>
      <c r="I1" s="4" t="s">
        <v>33</v>
      </c>
      <c r="J1" s="4" t="s">
        <v>76</v>
      </c>
      <c r="K1" s="4" t="s">
        <v>78</v>
      </c>
      <c r="L1" s="11" t="s">
        <v>31</v>
      </c>
      <c r="M1" s="4" t="s">
        <v>23</v>
      </c>
      <c r="N1" s="4" t="s">
        <v>1</v>
      </c>
      <c r="O1" s="4" t="s">
        <v>28</v>
      </c>
      <c r="P1" s="4" t="s">
        <v>29</v>
      </c>
      <c r="Q1" s="4" t="s">
        <v>22</v>
      </c>
      <c r="R1" s="4" t="s">
        <v>75</v>
      </c>
      <c r="S1" s="4" t="s">
        <v>79</v>
      </c>
      <c r="T1" s="4" t="s">
        <v>74</v>
      </c>
      <c r="U1" s="4" t="s">
        <v>77</v>
      </c>
    </row>
    <row r="2" spans="1:21" x14ac:dyDescent="0.2">
      <c r="A2" t="s">
        <v>2</v>
      </c>
      <c r="B2" t="s">
        <v>3</v>
      </c>
      <c r="C2" s="1">
        <v>38.106666670000003</v>
      </c>
      <c r="D2" s="1">
        <v>-119.39333333</v>
      </c>
      <c r="E2" s="14">
        <v>0.72</v>
      </c>
      <c r="F2">
        <v>3462</v>
      </c>
      <c r="G2">
        <v>3328</v>
      </c>
      <c r="H2">
        <v>3395</v>
      </c>
      <c r="I2" s="2">
        <v>30.712212554617583</v>
      </c>
      <c r="J2" s="2">
        <v>1118.5976450000001</v>
      </c>
      <c r="K2" s="28">
        <v>3</v>
      </c>
      <c r="L2" s="2">
        <v>2725</v>
      </c>
      <c r="M2" s="2">
        <v>3301.9230769230771</v>
      </c>
      <c r="N2" s="2">
        <v>35.617777789673603</v>
      </c>
      <c r="O2" s="2">
        <v>93.076923076922867</v>
      </c>
      <c r="P2" s="2">
        <v>47.030480485261641</v>
      </c>
      <c r="Q2" s="2">
        <v>1972</v>
      </c>
      <c r="R2" s="2">
        <v>1491</v>
      </c>
      <c r="S2" s="28">
        <f>(T2-L2)*5.25/1000</f>
        <v>4.6563461538461555</v>
      </c>
      <c r="T2" s="2">
        <v>3611.9230769230771</v>
      </c>
      <c r="U2" s="2">
        <v>3557.4197416601664</v>
      </c>
    </row>
    <row r="3" spans="1:21" x14ac:dyDescent="0.2">
      <c r="A3" t="s">
        <v>4</v>
      </c>
      <c r="B3" t="s">
        <v>5</v>
      </c>
      <c r="C3" s="1">
        <v>38.86</v>
      </c>
      <c r="D3" s="1">
        <v>-120.17</v>
      </c>
      <c r="E3" s="14">
        <v>0.03</v>
      </c>
      <c r="F3">
        <v>2928</v>
      </c>
      <c r="G3">
        <v>2891</v>
      </c>
      <c r="H3">
        <v>2909.5</v>
      </c>
      <c r="I3" s="2">
        <v>16.7260276216441</v>
      </c>
      <c r="J3" s="2">
        <v>1816.5984375</v>
      </c>
      <c r="K3" s="28">
        <v>3</v>
      </c>
      <c r="L3" s="2">
        <v>2597</v>
      </c>
      <c r="M3" s="2">
        <v>3173.9230769230771</v>
      </c>
      <c r="N3" s="2">
        <v>18.722882658906265</v>
      </c>
      <c r="O3" s="2">
        <v>-264.42307692307713</v>
      </c>
      <c r="P3" s="2">
        <v>25.105902394838836</v>
      </c>
      <c r="Q3" s="2">
        <v>1972</v>
      </c>
      <c r="R3" s="2"/>
      <c r="S3" s="2"/>
      <c r="T3" s="2"/>
      <c r="U3" s="2"/>
    </row>
    <row r="4" spans="1:21" x14ac:dyDescent="0.2">
      <c r="A4" t="s">
        <v>6</v>
      </c>
      <c r="B4" t="s">
        <v>3</v>
      </c>
      <c r="C4" s="1">
        <v>38.651666669999997</v>
      </c>
      <c r="D4" s="1">
        <v>-120.03</v>
      </c>
      <c r="E4" s="14">
        <v>0.02</v>
      </c>
      <c r="F4">
        <v>2855</v>
      </c>
      <c r="G4">
        <v>2781</v>
      </c>
      <c r="H4">
        <v>2818</v>
      </c>
      <c r="I4" s="2">
        <v>21.072256642324888</v>
      </c>
      <c r="J4" s="2">
        <v>1554.3437584999999</v>
      </c>
      <c r="K4" s="28">
        <v>2.5</v>
      </c>
      <c r="L4" s="2">
        <v>2741</v>
      </c>
      <c r="M4" s="2">
        <v>3221.7692307692309</v>
      </c>
      <c r="N4" s="2">
        <v>21.173985168810322</v>
      </c>
      <c r="O4" s="2">
        <v>-403.76923076923094</v>
      </c>
      <c r="P4" s="2">
        <v>29.872690671062841</v>
      </c>
      <c r="Q4" s="2">
        <v>1972</v>
      </c>
      <c r="R4" s="2">
        <v>1446.82</v>
      </c>
      <c r="S4" s="28">
        <f>(T4-L4)*5.25/1000</f>
        <v>3.8316923076923075</v>
      </c>
      <c r="T4" s="2">
        <v>3470.8461538461538</v>
      </c>
      <c r="U4" s="2">
        <v>3437.7663679980019</v>
      </c>
    </row>
    <row r="5" spans="1:21" x14ac:dyDescent="0.2">
      <c r="A5" t="s">
        <v>7</v>
      </c>
      <c r="B5" t="s">
        <v>3</v>
      </c>
      <c r="C5" s="1">
        <v>38.39833333</v>
      </c>
      <c r="D5" s="1">
        <v>-119.62</v>
      </c>
      <c r="E5" s="14">
        <v>7.0000000000000007E-2</v>
      </c>
      <c r="F5">
        <v>3243</v>
      </c>
      <c r="G5">
        <v>3146</v>
      </c>
      <c r="H5">
        <v>3194.5</v>
      </c>
      <c r="I5" s="2">
        <v>24.522642598219377</v>
      </c>
      <c r="J5" s="2">
        <v>1042.7107635</v>
      </c>
      <c r="K5" s="28">
        <v>2</v>
      </c>
      <c r="L5" s="2">
        <v>2953</v>
      </c>
      <c r="M5" s="2">
        <v>3337.6153846153848</v>
      </c>
      <c r="N5" s="2">
        <v>25.369962627056204</v>
      </c>
      <c r="O5" s="2">
        <v>-143.11538461538476</v>
      </c>
      <c r="P5" s="2">
        <v>35.284486728564332</v>
      </c>
      <c r="Q5" s="2">
        <v>1972</v>
      </c>
      <c r="R5" s="2">
        <v>1184.8900000000001</v>
      </c>
      <c r="S5" s="28">
        <f>(T5-L5)*5.25/1000</f>
        <v>2.6048076923076922</v>
      </c>
      <c r="T5" s="2">
        <v>3449.1538461538462</v>
      </c>
      <c r="U5" s="2">
        <v>3558.3218700343964</v>
      </c>
    </row>
    <row r="6" spans="1:21" x14ac:dyDescent="0.2">
      <c r="A6" t="s">
        <v>8</v>
      </c>
      <c r="B6" t="s">
        <v>5</v>
      </c>
      <c r="C6" s="1">
        <v>38.299999999999997</v>
      </c>
      <c r="D6" s="1">
        <v>-119.67833333</v>
      </c>
      <c r="E6" s="14">
        <v>3.5000000000000003E-2</v>
      </c>
      <c r="F6">
        <v>3170</v>
      </c>
      <c r="G6">
        <v>3109</v>
      </c>
      <c r="H6">
        <v>3139.5</v>
      </c>
      <c r="I6" s="2">
        <v>19.334942461771011</v>
      </c>
      <c r="J6" s="2">
        <v>1626.0297862499999</v>
      </c>
      <c r="K6" s="28">
        <v>1.6</v>
      </c>
      <c r="L6" s="2">
        <v>2920</v>
      </c>
      <c r="M6" s="2">
        <v>3227.6923076923076</v>
      </c>
      <c r="N6" s="2">
        <v>20.217901819775424</v>
      </c>
      <c r="O6" s="2">
        <v>-88.192307692307622</v>
      </c>
      <c r="P6" s="2">
        <v>27.975052350157881</v>
      </c>
      <c r="Q6" s="2">
        <v>1972</v>
      </c>
      <c r="R6" s="2"/>
      <c r="S6" s="2"/>
      <c r="T6" s="2"/>
      <c r="U6" s="2"/>
    </row>
    <row r="7" spans="1:21" x14ac:dyDescent="0.2">
      <c r="A7" t="s">
        <v>9</v>
      </c>
      <c r="B7" t="s">
        <v>5</v>
      </c>
      <c r="C7" s="1">
        <v>37.103333329999998</v>
      </c>
      <c r="D7" s="1">
        <v>-118.51</v>
      </c>
      <c r="E7" s="14">
        <v>1.32</v>
      </c>
      <c r="F7">
        <v>4148</v>
      </c>
      <c r="G7">
        <v>3670</v>
      </c>
      <c r="H7">
        <v>3909</v>
      </c>
      <c r="I7" s="2">
        <v>96.769623332944633</v>
      </c>
      <c r="J7" s="2">
        <v>1240.1826364999999</v>
      </c>
      <c r="K7" s="28">
        <v>0.5</v>
      </c>
      <c r="L7" s="2">
        <v>3406</v>
      </c>
      <c r="M7" s="2">
        <v>3502.1538461538462</v>
      </c>
      <c r="N7" s="2">
        <v>97.712609716623149</v>
      </c>
      <c r="O7" s="2">
        <v>406.84615384615381</v>
      </c>
      <c r="P7" s="2">
        <v>137.52132233814908</v>
      </c>
      <c r="Q7" s="2">
        <v>1972</v>
      </c>
      <c r="R7" s="2"/>
      <c r="S7" s="2"/>
      <c r="T7" s="2"/>
      <c r="U7" s="2"/>
    </row>
    <row r="8" spans="1:21" x14ac:dyDescent="0.2">
      <c r="A8" t="s">
        <v>10</v>
      </c>
      <c r="B8" t="s">
        <v>5</v>
      </c>
      <c r="C8" s="1">
        <v>37.814999999999998</v>
      </c>
      <c r="D8" s="1">
        <v>-119.205</v>
      </c>
      <c r="E8" s="14">
        <v>0.8</v>
      </c>
      <c r="F8">
        <v>3877</v>
      </c>
      <c r="G8">
        <v>3694</v>
      </c>
      <c r="H8">
        <v>3785.5</v>
      </c>
      <c r="I8" s="2">
        <v>39.554519337238737</v>
      </c>
      <c r="J8" s="2">
        <v>906.12954474999992</v>
      </c>
      <c r="K8" s="28">
        <v>4.7</v>
      </c>
      <c r="L8" s="2">
        <v>2517</v>
      </c>
      <c r="M8" s="2">
        <v>3420.8461538461538</v>
      </c>
      <c r="N8" s="2">
        <v>52.25814625349873</v>
      </c>
      <c r="O8" s="2">
        <v>364.65384615384619</v>
      </c>
      <c r="P8" s="2">
        <v>65.539864585243507</v>
      </c>
      <c r="Q8" s="2">
        <v>1972</v>
      </c>
      <c r="R8" s="2"/>
      <c r="S8" s="2"/>
      <c r="T8" s="2"/>
      <c r="U8" s="2"/>
    </row>
    <row r="9" spans="1:21" x14ac:dyDescent="0.2">
      <c r="A9" t="s">
        <v>11</v>
      </c>
      <c r="B9" t="s">
        <v>3</v>
      </c>
      <c r="C9" s="1">
        <v>37.783333329999998</v>
      </c>
      <c r="D9" s="1">
        <v>-119.321</v>
      </c>
      <c r="E9" s="14">
        <v>0.3</v>
      </c>
      <c r="F9">
        <v>3487</v>
      </c>
      <c r="G9">
        <v>3414</v>
      </c>
      <c r="H9">
        <v>3450.5</v>
      </c>
      <c r="I9" s="2">
        <v>20.932271735289444</v>
      </c>
      <c r="J9" s="2">
        <v>939.54879875000006</v>
      </c>
      <c r="K9" s="28">
        <v>4.7</v>
      </c>
      <c r="L9" s="2">
        <v>2491</v>
      </c>
      <c r="M9" s="2">
        <v>3394.8461538461538</v>
      </c>
      <c r="N9" s="2">
        <v>33.248879558022743</v>
      </c>
      <c r="O9" s="2">
        <v>55.653846153846189</v>
      </c>
      <c r="P9" s="2">
        <v>39.289285967855157</v>
      </c>
      <c r="Q9" s="2">
        <v>1972</v>
      </c>
      <c r="R9" s="2">
        <v>1133.69</v>
      </c>
      <c r="S9" s="28">
        <f>(T9-L9)*5.25/1000</f>
        <v>5.4906923076923073</v>
      </c>
      <c r="T9" s="2">
        <v>3536.8461538461538</v>
      </c>
      <c r="U9" s="2">
        <v>3677.4754758537697</v>
      </c>
    </row>
    <row r="10" spans="1:21" x14ac:dyDescent="0.2">
      <c r="A10" t="s">
        <v>12</v>
      </c>
      <c r="B10" t="s">
        <v>5</v>
      </c>
      <c r="C10" s="1">
        <v>37.743333329999999</v>
      </c>
      <c r="D10" s="1">
        <v>-119.26166667</v>
      </c>
      <c r="E10" s="14">
        <v>0.375</v>
      </c>
      <c r="F10">
        <v>3780</v>
      </c>
      <c r="G10">
        <v>3499</v>
      </c>
      <c r="H10">
        <v>3639.5</v>
      </c>
      <c r="I10" s="2">
        <v>58.167344790698323</v>
      </c>
      <c r="J10" s="2">
        <v>1380.99305</v>
      </c>
      <c r="K10" s="28">
        <v>0.3</v>
      </c>
      <c r="L10" s="2">
        <v>3387</v>
      </c>
      <c r="M10" s="2">
        <v>3444.6923076923076</v>
      </c>
      <c r="N10" s="2">
        <v>58.563246578823232</v>
      </c>
      <c r="O10" s="2">
        <v>194.80769230769238</v>
      </c>
      <c r="P10" s="2">
        <v>82.54146745637631</v>
      </c>
      <c r="Q10" s="2">
        <v>1972</v>
      </c>
      <c r="R10" s="2"/>
      <c r="S10" s="2"/>
      <c r="T10" s="2"/>
    </row>
    <row r="11" spans="1:21" x14ac:dyDescent="0.2">
      <c r="A11" t="s">
        <v>13</v>
      </c>
      <c r="B11" t="s">
        <v>5</v>
      </c>
      <c r="C11" s="1">
        <v>37.21</v>
      </c>
      <c r="D11" s="1">
        <v>-118.70833333</v>
      </c>
      <c r="E11" s="14">
        <v>0.44</v>
      </c>
      <c r="F11">
        <v>3974</v>
      </c>
      <c r="G11">
        <v>3670</v>
      </c>
      <c r="H11">
        <v>3822</v>
      </c>
      <c r="I11" s="2">
        <v>62.622998970027155</v>
      </c>
      <c r="J11" s="2">
        <v>938.2615515</v>
      </c>
      <c r="K11" s="28">
        <v>-0.7</v>
      </c>
      <c r="L11" s="2">
        <v>3629</v>
      </c>
      <c r="M11" s="2">
        <v>3494.3846153846152</v>
      </c>
      <c r="N11" s="2">
        <v>62.838205057058403</v>
      </c>
      <c r="O11" s="2">
        <v>327.61538461538476</v>
      </c>
      <c r="P11" s="2">
        <v>88.714598656551132</v>
      </c>
      <c r="Q11" s="2">
        <v>1972</v>
      </c>
      <c r="R11" s="2"/>
      <c r="S11" s="2"/>
      <c r="T11" s="2"/>
    </row>
    <row r="12" spans="1:21" x14ac:dyDescent="0.2">
      <c r="A12" t="s">
        <v>14</v>
      </c>
      <c r="B12" t="s">
        <v>5</v>
      </c>
      <c r="C12" s="1">
        <v>36.571666669999999</v>
      </c>
      <c r="D12" s="1">
        <v>-118.55333333</v>
      </c>
      <c r="E12" s="14">
        <v>0.06</v>
      </c>
      <c r="F12">
        <v>3414</v>
      </c>
      <c r="G12">
        <v>3292</v>
      </c>
      <c r="H12">
        <v>3353</v>
      </c>
      <c r="I12" s="2">
        <v>28.641927309453258</v>
      </c>
      <c r="J12" s="2">
        <v>1091.3843325</v>
      </c>
      <c r="K12" s="28">
        <v>0</v>
      </c>
      <c r="L12">
        <v>3426</v>
      </c>
      <c r="M12" s="2">
        <v>3426</v>
      </c>
      <c r="N12" s="2">
        <v>28.709279626740805</v>
      </c>
      <c r="O12" s="2">
        <v>-73</v>
      </c>
      <c r="P12" s="2">
        <v>40.553455298980374</v>
      </c>
      <c r="Q12" s="2">
        <v>1972</v>
      </c>
    </row>
    <row r="13" spans="1:21" x14ac:dyDescent="0.2">
      <c r="S13" s="28"/>
    </row>
    <row r="14" spans="1:21" x14ac:dyDescent="0.2">
      <c r="S14" s="28"/>
    </row>
    <row r="15" spans="1:21" x14ac:dyDescent="0.2">
      <c r="S15" s="28"/>
    </row>
    <row r="16" spans="1:21" x14ac:dyDescent="0.2">
      <c r="S16" s="28"/>
    </row>
    <row r="17" spans="19:19" x14ac:dyDescent="0.2">
      <c r="S17" s="28"/>
    </row>
    <row r="18" spans="19:19" x14ac:dyDescent="0.2">
      <c r="S18" s="28"/>
    </row>
    <row r="19" spans="19:19" x14ac:dyDescent="0.2">
      <c r="S19" s="28"/>
    </row>
    <row r="20" spans="19:19" x14ac:dyDescent="0.2">
      <c r="S20" s="28"/>
    </row>
    <row r="21" spans="19:19" x14ac:dyDescent="0.2">
      <c r="S21" s="28"/>
    </row>
    <row r="22" spans="19:19" x14ac:dyDescent="0.2">
      <c r="S22" s="29"/>
    </row>
    <row r="23" spans="19:19" x14ac:dyDescent="0.2">
      <c r="S23" s="29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F289-1DE9-4392-9C51-11B3503005FB}">
  <dimension ref="A1:E30"/>
  <sheetViews>
    <sheetView workbookViewId="0">
      <selection activeCell="G16" sqref="G16"/>
    </sheetView>
  </sheetViews>
  <sheetFormatPr baseColWidth="10" defaultRowHeight="15" x14ac:dyDescent="0.2"/>
  <cols>
    <col min="1" max="1" width="14.6640625" style="10" customWidth="1"/>
    <col min="2" max="2" width="10.1640625" style="10" customWidth="1"/>
    <col min="3" max="3" width="11.5" style="10" customWidth="1"/>
    <col min="4" max="4" width="10" style="10" customWidth="1"/>
    <col min="5" max="5" width="12.83203125" style="10" customWidth="1"/>
  </cols>
  <sheetData>
    <row r="1" spans="1:5" ht="28" thickBot="1" x14ac:dyDescent="0.25">
      <c r="A1" s="23" t="s">
        <v>40</v>
      </c>
      <c r="B1" s="24" t="s">
        <v>16</v>
      </c>
      <c r="C1" s="24" t="s">
        <v>17</v>
      </c>
      <c r="D1" s="24" t="s">
        <v>41</v>
      </c>
      <c r="E1" s="24" t="s">
        <v>42</v>
      </c>
    </row>
    <row r="2" spans="1:5" x14ac:dyDescent="0.2">
      <c r="A2" s="25" t="s">
        <v>43</v>
      </c>
      <c r="B2" s="25">
        <v>39.450000000000003</v>
      </c>
      <c r="C2" s="25">
        <v>-120.65</v>
      </c>
      <c r="D2" s="25">
        <v>1641</v>
      </c>
      <c r="E2" s="25">
        <v>9.6999999999999993</v>
      </c>
    </row>
    <row r="3" spans="1:5" x14ac:dyDescent="0.2">
      <c r="A3" s="25" t="s">
        <v>44</v>
      </c>
      <c r="B3" s="25">
        <v>39.32</v>
      </c>
      <c r="C3" s="25">
        <v>-120.23</v>
      </c>
      <c r="D3" s="25">
        <v>1810</v>
      </c>
      <c r="E3" s="25">
        <v>6.1</v>
      </c>
    </row>
    <row r="4" spans="1:5" x14ac:dyDescent="0.2">
      <c r="A4" s="25" t="s">
        <v>45</v>
      </c>
      <c r="B4" s="25">
        <v>39.200000000000003</v>
      </c>
      <c r="C4" s="25">
        <v>-120.33</v>
      </c>
      <c r="D4" s="25">
        <v>2201</v>
      </c>
      <c r="E4" s="25">
        <v>5.8</v>
      </c>
    </row>
    <row r="5" spans="1:5" x14ac:dyDescent="0.2">
      <c r="A5" s="25" t="s">
        <v>46</v>
      </c>
      <c r="B5" s="25">
        <v>39.17</v>
      </c>
      <c r="C5" s="25">
        <v>-120.15</v>
      </c>
      <c r="D5" s="25">
        <v>1899</v>
      </c>
      <c r="E5" s="25">
        <v>6.3</v>
      </c>
    </row>
    <row r="6" spans="1:5" x14ac:dyDescent="0.2">
      <c r="A6" s="25" t="s">
        <v>47</v>
      </c>
      <c r="B6" s="25">
        <v>38.979999999999997</v>
      </c>
      <c r="C6" s="25">
        <v>-119.89</v>
      </c>
      <c r="D6" s="25">
        <v>2235</v>
      </c>
      <c r="E6" s="25">
        <v>6.2</v>
      </c>
    </row>
    <row r="7" spans="1:5" x14ac:dyDescent="0.2">
      <c r="A7" s="25" t="s">
        <v>48</v>
      </c>
      <c r="B7" s="25">
        <v>38.97</v>
      </c>
      <c r="C7" s="25">
        <v>-119.95</v>
      </c>
      <c r="D7" s="25">
        <v>1904</v>
      </c>
      <c r="E7" s="25">
        <v>7.8</v>
      </c>
    </row>
    <row r="8" spans="1:5" x14ac:dyDescent="0.2">
      <c r="A8" s="25" t="s">
        <v>49</v>
      </c>
      <c r="B8" s="25">
        <v>38.83</v>
      </c>
      <c r="C8" s="25">
        <v>-120.03</v>
      </c>
      <c r="D8" s="25">
        <v>2240</v>
      </c>
      <c r="E8" s="25">
        <v>5.5</v>
      </c>
    </row>
    <row r="9" spans="1:5" x14ac:dyDescent="0.2">
      <c r="A9" s="25" t="s">
        <v>50</v>
      </c>
      <c r="B9" s="25">
        <v>38.700000000000003</v>
      </c>
      <c r="C9" s="25">
        <v>-119.78</v>
      </c>
      <c r="D9" s="25">
        <v>1677</v>
      </c>
      <c r="E9" s="25">
        <v>7.8</v>
      </c>
    </row>
    <row r="10" spans="1:5" x14ac:dyDescent="0.2">
      <c r="A10" s="25" t="s">
        <v>51</v>
      </c>
      <c r="B10" s="25">
        <v>38.700000000000003</v>
      </c>
      <c r="C10" s="25">
        <v>-120.03</v>
      </c>
      <c r="D10" s="25">
        <v>2438</v>
      </c>
      <c r="E10" s="25">
        <v>4.5</v>
      </c>
    </row>
    <row r="11" spans="1:5" x14ac:dyDescent="0.2">
      <c r="A11" s="25" t="s">
        <v>52</v>
      </c>
      <c r="B11" s="25">
        <v>38.5</v>
      </c>
      <c r="C11" s="25">
        <v>-120.22</v>
      </c>
      <c r="D11" s="25">
        <v>1128</v>
      </c>
      <c r="E11" s="25">
        <v>12.8</v>
      </c>
    </row>
    <row r="12" spans="1:5" x14ac:dyDescent="0.2">
      <c r="A12" s="25" t="s">
        <v>53</v>
      </c>
      <c r="B12" s="25">
        <v>38.270000000000003</v>
      </c>
      <c r="C12" s="25">
        <v>-119.23</v>
      </c>
      <c r="D12" s="25">
        <v>1965</v>
      </c>
      <c r="E12" s="25">
        <v>5.9</v>
      </c>
    </row>
    <row r="13" spans="1:5" x14ac:dyDescent="0.2">
      <c r="A13" s="25" t="s">
        <v>54</v>
      </c>
      <c r="B13" s="25">
        <v>38</v>
      </c>
      <c r="C13" s="25">
        <v>-119.15</v>
      </c>
      <c r="D13" s="25">
        <v>1978</v>
      </c>
      <c r="E13" s="25">
        <v>8.6</v>
      </c>
    </row>
    <row r="14" spans="1:5" x14ac:dyDescent="0.2">
      <c r="A14" s="25" t="s">
        <v>55</v>
      </c>
      <c r="B14" s="25">
        <v>37.950000000000003</v>
      </c>
      <c r="C14" s="25">
        <v>-119.78</v>
      </c>
      <c r="D14" s="25">
        <v>1180</v>
      </c>
      <c r="E14" s="25">
        <v>11.8</v>
      </c>
    </row>
    <row r="15" spans="1:5" x14ac:dyDescent="0.2">
      <c r="A15" s="25" t="s">
        <v>56</v>
      </c>
      <c r="B15" s="25">
        <v>37.93</v>
      </c>
      <c r="C15" s="25">
        <v>-119.23</v>
      </c>
      <c r="D15" s="25">
        <v>2940</v>
      </c>
      <c r="E15" s="25">
        <v>2.7</v>
      </c>
    </row>
    <row r="16" spans="1:5" x14ac:dyDescent="0.2">
      <c r="A16" s="25" t="s">
        <v>57</v>
      </c>
      <c r="B16" s="25">
        <v>37.869999999999997</v>
      </c>
      <c r="C16" s="25">
        <v>-119.32</v>
      </c>
      <c r="D16" s="25">
        <v>2825</v>
      </c>
      <c r="E16" s="25">
        <v>2.2000000000000002</v>
      </c>
    </row>
    <row r="17" spans="1:5" x14ac:dyDescent="0.2">
      <c r="A17" s="25" t="s">
        <v>58</v>
      </c>
      <c r="B17" s="25">
        <v>37.75</v>
      </c>
      <c r="C17" s="25">
        <v>-119.13</v>
      </c>
      <c r="D17" s="25">
        <v>2734</v>
      </c>
      <c r="E17" s="25">
        <v>5.3</v>
      </c>
    </row>
    <row r="18" spans="1:5" x14ac:dyDescent="0.2">
      <c r="A18" s="25" t="s">
        <v>59</v>
      </c>
      <c r="B18" s="25">
        <v>37.630000000000003</v>
      </c>
      <c r="C18" s="25">
        <v>-118.97</v>
      </c>
      <c r="D18" s="25">
        <v>2379</v>
      </c>
      <c r="E18" s="25">
        <v>5.9</v>
      </c>
    </row>
    <row r="19" spans="1:5" x14ac:dyDescent="0.2">
      <c r="A19" s="25" t="s">
        <v>60</v>
      </c>
      <c r="B19" s="25">
        <v>37.630000000000003</v>
      </c>
      <c r="C19" s="25">
        <v>-119.09</v>
      </c>
      <c r="D19" s="25">
        <v>2304</v>
      </c>
      <c r="E19" s="25">
        <v>4</v>
      </c>
    </row>
    <row r="20" spans="1:5" x14ac:dyDescent="0.2">
      <c r="A20" s="25" t="s">
        <v>61</v>
      </c>
      <c r="B20" s="25">
        <v>37.450000000000003</v>
      </c>
      <c r="C20" s="25">
        <v>-119.35</v>
      </c>
      <c r="D20" s="25">
        <v>1216</v>
      </c>
      <c r="E20" s="25">
        <v>11.8</v>
      </c>
    </row>
    <row r="21" spans="1:5" x14ac:dyDescent="0.2">
      <c r="A21" s="25" t="s">
        <v>62</v>
      </c>
      <c r="B21" s="25">
        <v>37.369999999999997</v>
      </c>
      <c r="C21" s="25">
        <v>-118.72</v>
      </c>
      <c r="D21" s="25">
        <v>2864</v>
      </c>
      <c r="E21" s="25">
        <v>6.4</v>
      </c>
    </row>
    <row r="22" spans="1:5" x14ac:dyDescent="0.2">
      <c r="A22" s="25" t="s">
        <v>63</v>
      </c>
      <c r="B22" s="25">
        <v>37.229999999999997</v>
      </c>
      <c r="C22" s="25">
        <v>-119.22</v>
      </c>
      <c r="D22" s="25">
        <v>2140</v>
      </c>
      <c r="E22" s="25">
        <v>7</v>
      </c>
    </row>
    <row r="23" spans="1:5" x14ac:dyDescent="0.2">
      <c r="A23" s="25" t="s">
        <v>64</v>
      </c>
      <c r="B23" s="25">
        <v>37.22</v>
      </c>
      <c r="C23" s="25">
        <v>-118.62</v>
      </c>
      <c r="D23" s="25">
        <v>2767</v>
      </c>
      <c r="E23" s="25">
        <v>5.4</v>
      </c>
    </row>
    <row r="24" spans="1:5" x14ac:dyDescent="0.2">
      <c r="A24" s="25" t="s">
        <v>65</v>
      </c>
      <c r="B24" s="25">
        <v>37.17</v>
      </c>
      <c r="C24" s="25">
        <v>-118.57</v>
      </c>
      <c r="D24" s="25">
        <v>2920</v>
      </c>
      <c r="E24" s="25">
        <v>2.4</v>
      </c>
    </row>
    <row r="25" spans="1:5" x14ac:dyDescent="0.2">
      <c r="A25" s="25" t="s">
        <v>66</v>
      </c>
      <c r="B25" s="25">
        <v>36.090000000000003</v>
      </c>
      <c r="C25" s="25">
        <v>-118.26</v>
      </c>
      <c r="D25" s="25">
        <v>2499</v>
      </c>
      <c r="E25" s="25">
        <v>6.7</v>
      </c>
    </row>
    <row r="26" spans="1:5" x14ac:dyDescent="0.2">
      <c r="A26" s="25" t="s">
        <v>67</v>
      </c>
      <c r="B26" s="25">
        <v>36.799999999999997</v>
      </c>
      <c r="C26" s="27">
        <v>-118.2</v>
      </c>
      <c r="D26" s="25">
        <v>1199</v>
      </c>
      <c r="E26" s="25">
        <v>14.3</v>
      </c>
    </row>
    <row r="27" spans="1:5" x14ac:dyDescent="0.2">
      <c r="A27" s="25" t="s">
        <v>68</v>
      </c>
      <c r="B27" s="25">
        <v>36.79</v>
      </c>
      <c r="C27" s="25">
        <v>-118.66</v>
      </c>
      <c r="D27" s="25">
        <v>1429</v>
      </c>
      <c r="E27" s="25">
        <v>11.1</v>
      </c>
    </row>
    <row r="28" spans="1:5" x14ac:dyDescent="0.2">
      <c r="A28" s="25" t="s">
        <v>69</v>
      </c>
      <c r="B28" s="25">
        <v>36.57</v>
      </c>
      <c r="C28" s="25">
        <v>-118.77</v>
      </c>
      <c r="D28" s="25">
        <v>1945</v>
      </c>
      <c r="E28" s="25">
        <v>8.1</v>
      </c>
    </row>
    <row r="29" spans="1:5" x14ac:dyDescent="0.2">
      <c r="A29" s="25" t="s">
        <v>70</v>
      </c>
      <c r="B29" s="25">
        <v>36.200000000000003</v>
      </c>
      <c r="C29" s="25">
        <v>-118.65</v>
      </c>
      <c r="D29" s="25">
        <v>1240</v>
      </c>
      <c r="E29" s="25">
        <v>11.4</v>
      </c>
    </row>
    <row r="30" spans="1:5" ht="16" thickBot="1" x14ac:dyDescent="0.25">
      <c r="A30" s="26" t="s">
        <v>71</v>
      </c>
      <c r="B30" s="26">
        <v>36.130000000000003</v>
      </c>
      <c r="C30" s="26">
        <v>-117.95</v>
      </c>
      <c r="D30" s="26">
        <v>1164</v>
      </c>
      <c r="E30" s="26">
        <v>14.8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Supp Table 1</vt:lpstr>
      <vt:lpstr>Supp Table 2</vt:lpstr>
      <vt:lpstr>Supp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Legrain</dc:creator>
  <cp:lastModifiedBy>Microsoft Office User</cp:lastModifiedBy>
  <dcterms:created xsi:type="dcterms:W3CDTF">2020-12-18T13:20:04Z</dcterms:created>
  <dcterms:modified xsi:type="dcterms:W3CDTF">2021-11-11T15:40:34Z</dcterms:modified>
</cp:coreProperties>
</file>