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 filterPrivacy="1" autoCompressPictures="0"/>
  <xr:revisionPtr revIDLastSave="0" documentId="13_ncr:1_{EBFA767B-A7F2-E84D-8B95-535FADC83489}" xr6:coauthVersionLast="44" xr6:coauthVersionMax="44" xr10:uidLastSave="{00000000-0000-0000-0000-000000000000}"/>
  <bookViews>
    <workbookView xWindow="0" yWindow="460" windowWidth="35080" windowHeight="24340" xr2:uid="{00000000-000D-0000-FFFF-FFFF00000000}"/>
  </bookViews>
  <sheets>
    <sheet name="cato_d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1" l="1"/>
  <c r="J21" i="1" s="1"/>
  <c r="D20" i="1"/>
  <c r="M20" i="1"/>
  <c r="D17" i="1"/>
  <c r="G17" i="1" s="1"/>
  <c r="D16" i="1"/>
  <c r="I16" i="1" s="1"/>
  <c r="L16" i="1" s="1"/>
  <c r="D23" i="1"/>
  <c r="D22" i="1"/>
  <c r="M22" i="1"/>
  <c r="D19" i="1"/>
  <c r="M19" i="1" s="1"/>
  <c r="D18" i="1"/>
  <c r="I18" i="1" s="1"/>
  <c r="AK21" i="1"/>
  <c r="AK20" i="1"/>
  <c r="AK17" i="1"/>
  <c r="H17" i="1" s="1"/>
  <c r="AK16" i="1"/>
  <c r="AK23" i="1"/>
  <c r="H23" i="1" s="1"/>
  <c r="K23" i="1" s="1"/>
  <c r="AR23" i="1" s="1"/>
  <c r="AS23" i="1" s="1"/>
  <c r="AK22" i="1"/>
  <c r="AK19" i="1"/>
  <c r="H19" i="1" s="1"/>
  <c r="AK18" i="1"/>
  <c r="H18" i="1" s="1"/>
  <c r="AG21" i="1"/>
  <c r="G21" i="1" s="1"/>
  <c r="AG20" i="1"/>
  <c r="G20" i="1" s="1"/>
  <c r="AG17" i="1"/>
  <c r="AG16" i="1"/>
  <c r="AG23" i="1"/>
  <c r="AG22" i="1"/>
  <c r="AG19" i="1"/>
  <c r="G19" i="1" s="1"/>
  <c r="AG18" i="1"/>
  <c r="G18" i="1" s="1"/>
  <c r="AC21" i="1"/>
  <c r="AC20" i="1"/>
  <c r="AC17" i="1"/>
  <c r="AC16" i="1"/>
  <c r="AC23" i="1"/>
  <c r="AC22" i="1"/>
  <c r="AC19" i="1"/>
  <c r="AC18" i="1"/>
  <c r="R21" i="1"/>
  <c r="E21" i="1" s="1"/>
  <c r="K21" i="1" s="1"/>
  <c r="AR21" i="1" s="1"/>
  <c r="AS21" i="1" s="1"/>
  <c r="R20" i="1"/>
  <c r="E20" i="1" s="1"/>
  <c r="K20" i="1" s="1"/>
  <c r="AR20" i="1" s="1"/>
  <c r="AS20" i="1" s="1"/>
  <c r="R17" i="1"/>
  <c r="R16" i="1"/>
  <c r="R23" i="1"/>
  <c r="R22" i="1"/>
  <c r="E22" i="1" s="1"/>
  <c r="K22" i="1" s="1"/>
  <c r="AR22" i="1" s="1"/>
  <c r="AS22" i="1" s="1"/>
  <c r="R19" i="1"/>
  <c r="E19" i="1" s="1"/>
  <c r="R18" i="1"/>
  <c r="E18" i="1" s="1"/>
  <c r="J20" i="1"/>
  <c r="F22" i="1"/>
  <c r="G22" i="1"/>
  <c r="H22" i="1"/>
  <c r="F20" i="1"/>
  <c r="H20" i="1"/>
  <c r="J16" i="1"/>
  <c r="J22" i="1"/>
  <c r="E23" i="1"/>
  <c r="I19" i="1"/>
  <c r="L19" i="1" s="1"/>
  <c r="M21" i="1"/>
  <c r="J19" i="1"/>
  <c r="F23" i="1"/>
  <c r="F21" i="1"/>
  <c r="I22" i="1"/>
  <c r="G23" i="1"/>
  <c r="E16" i="1"/>
  <c r="I20" i="1"/>
  <c r="M23" i="1"/>
  <c r="H21" i="1"/>
  <c r="I23" i="1"/>
  <c r="E17" i="1"/>
  <c r="M17" i="1"/>
  <c r="I21" i="1"/>
  <c r="L21" i="1" s="1"/>
  <c r="J23" i="1"/>
  <c r="F17" i="1"/>
  <c r="D13" i="1"/>
  <c r="F13" i="1" s="1"/>
  <c r="D12" i="1"/>
  <c r="E12" i="1" s="1"/>
  <c r="D11" i="1"/>
  <c r="M11" i="1"/>
  <c r="D10" i="1"/>
  <c r="J10" i="1"/>
  <c r="D9" i="1"/>
  <c r="J9" i="1" s="1"/>
  <c r="I9" i="1"/>
  <c r="L9" i="1" s="1"/>
  <c r="D8" i="1"/>
  <c r="D7" i="1"/>
  <c r="M7" i="1" s="1"/>
  <c r="D6" i="1"/>
  <c r="J6" i="1"/>
  <c r="D5" i="1"/>
  <c r="I5" i="1" s="1"/>
  <c r="D4" i="1"/>
  <c r="D3" i="1"/>
  <c r="AK13" i="1"/>
  <c r="AK12" i="1"/>
  <c r="H12" i="1" s="1"/>
  <c r="AK11" i="1"/>
  <c r="H11" i="1" s="1"/>
  <c r="AK10" i="1"/>
  <c r="AK9" i="1"/>
  <c r="AK8" i="1"/>
  <c r="AK7" i="1"/>
  <c r="H7" i="1" s="1"/>
  <c r="AK6" i="1"/>
  <c r="H6" i="1" s="1"/>
  <c r="AK5" i="1"/>
  <c r="AK4" i="1"/>
  <c r="AK3" i="1"/>
  <c r="AG13" i="1"/>
  <c r="AG12" i="1"/>
  <c r="AG11" i="1"/>
  <c r="G11" i="1" s="1"/>
  <c r="AG10" i="1"/>
  <c r="AG9" i="1"/>
  <c r="AG8" i="1"/>
  <c r="AG7" i="1"/>
  <c r="AG6" i="1"/>
  <c r="G6" i="1" s="1"/>
  <c r="AG5" i="1"/>
  <c r="G5" i="1" s="1"/>
  <c r="AG4" i="1"/>
  <c r="AG3" i="1"/>
  <c r="AC13" i="1"/>
  <c r="AC12" i="1"/>
  <c r="AC11" i="1"/>
  <c r="F11" i="1"/>
  <c r="AC10" i="1"/>
  <c r="AC9" i="1"/>
  <c r="AC8" i="1"/>
  <c r="AC7" i="1"/>
  <c r="AC6" i="1"/>
  <c r="F6" i="1" s="1"/>
  <c r="K6" i="1" s="1"/>
  <c r="AR6" i="1" s="1"/>
  <c r="AS6" i="1" s="1"/>
  <c r="AC5" i="1"/>
  <c r="F5" i="1" s="1"/>
  <c r="AC4" i="1"/>
  <c r="AC3" i="1"/>
  <c r="R13" i="1"/>
  <c r="R12" i="1"/>
  <c r="R11" i="1"/>
  <c r="E11" i="1" s="1"/>
  <c r="K11" i="1" s="1"/>
  <c r="AR11" i="1" s="1"/>
  <c r="AS11" i="1" s="1"/>
  <c r="R10" i="1"/>
  <c r="R9" i="1"/>
  <c r="R8" i="1"/>
  <c r="R7" i="1"/>
  <c r="R6" i="1"/>
  <c r="R5" i="1"/>
  <c r="E5" i="1" s="1"/>
  <c r="R4" i="1"/>
  <c r="E4" i="1" s="1"/>
  <c r="K4" i="1" s="1"/>
  <c r="AR4" i="1" s="1"/>
  <c r="AS4" i="1" s="1"/>
  <c r="R3" i="1"/>
  <c r="L20" i="1"/>
  <c r="M3" i="1"/>
  <c r="G7" i="1"/>
  <c r="L22" i="1"/>
  <c r="L23" i="1"/>
  <c r="F7" i="1"/>
  <c r="H10" i="1"/>
  <c r="E3" i="1"/>
  <c r="J3" i="1"/>
  <c r="H3" i="1"/>
  <c r="F3" i="1"/>
  <c r="G3" i="1"/>
  <c r="J7" i="1"/>
  <c r="J11" i="1"/>
  <c r="M13" i="1"/>
  <c r="F4" i="1"/>
  <c r="J4" i="1"/>
  <c r="I4" i="1"/>
  <c r="L4" i="1" s="1"/>
  <c r="H4" i="1"/>
  <c r="G4" i="1"/>
  <c r="M4" i="1"/>
  <c r="G12" i="1"/>
  <c r="M8" i="1"/>
  <c r="J8" i="1"/>
  <c r="L8" i="1" s="1"/>
  <c r="I8" i="1"/>
  <c r="H8" i="1"/>
  <c r="G8" i="1"/>
  <c r="F8" i="1"/>
  <c r="E8" i="1"/>
  <c r="K8" i="1" s="1"/>
  <c r="AR8" i="1" s="1"/>
  <c r="AS8" i="1" s="1"/>
  <c r="I6" i="1"/>
  <c r="L6" i="1" s="1"/>
  <c r="I3" i="1"/>
  <c r="I7" i="1"/>
  <c r="L7" i="1" s="1"/>
  <c r="E9" i="1"/>
  <c r="I11" i="1"/>
  <c r="E6" i="1"/>
  <c r="G9" i="1"/>
  <c r="M6" i="1"/>
  <c r="E10" i="1"/>
  <c r="K10" i="1" s="1"/>
  <c r="AR10" i="1" s="1"/>
  <c r="AS10" i="1" s="1"/>
  <c r="F10" i="1"/>
  <c r="M10" i="1"/>
  <c r="E7" i="1"/>
  <c r="G10" i="1"/>
  <c r="I10" i="1"/>
  <c r="L10" i="1"/>
  <c r="L3" i="1"/>
  <c r="L11" i="1"/>
  <c r="K3" i="1"/>
  <c r="AR3" i="1" s="1"/>
  <c r="AS3" i="1" s="1"/>
  <c r="K19" i="1" l="1"/>
  <c r="AR19" i="1" s="1"/>
  <c r="AS19" i="1" s="1"/>
  <c r="L18" i="1"/>
  <c r="L5" i="1"/>
  <c r="K7" i="1"/>
  <c r="AR7" i="1" s="1"/>
  <c r="AS7" i="1" s="1"/>
  <c r="K17" i="1"/>
  <c r="AR17" i="1" s="1"/>
  <c r="AS17" i="1" s="1"/>
  <c r="K12" i="1"/>
  <c r="AR12" i="1" s="1"/>
  <c r="AS12" i="1" s="1"/>
  <c r="H16" i="1"/>
  <c r="F16" i="1"/>
  <c r="K16" i="1" s="1"/>
  <c r="AR16" i="1" s="1"/>
  <c r="AS16" i="1" s="1"/>
  <c r="F12" i="1"/>
  <c r="M5" i="1"/>
  <c r="I12" i="1"/>
  <c r="J13" i="1"/>
  <c r="G13" i="1"/>
  <c r="F18" i="1"/>
  <c r="K18" i="1" s="1"/>
  <c r="AR18" i="1" s="1"/>
  <c r="AS18" i="1" s="1"/>
  <c r="H9" i="1"/>
  <c r="J12" i="1"/>
  <c r="I13" i="1"/>
  <c r="L13" i="1" s="1"/>
  <c r="H13" i="1"/>
  <c r="E13" i="1"/>
  <c r="K13" i="1" s="1"/>
  <c r="AR13" i="1" s="1"/>
  <c r="AS13" i="1" s="1"/>
  <c r="F19" i="1"/>
  <c r="M18" i="1"/>
  <c r="I17" i="1"/>
  <c r="M12" i="1"/>
  <c r="F9" i="1"/>
  <c r="K9" i="1" s="1"/>
  <c r="AR9" i="1" s="1"/>
  <c r="AS9" i="1" s="1"/>
  <c r="G16" i="1"/>
  <c r="J18" i="1"/>
  <c r="H5" i="1"/>
  <c r="K5" i="1" s="1"/>
  <c r="AR5" i="1" s="1"/>
  <c r="AS5" i="1" s="1"/>
  <c r="M9" i="1"/>
  <c r="J5" i="1"/>
  <c r="M16" i="1"/>
  <c r="J17" i="1"/>
  <c r="L17" i="1" l="1"/>
  <c r="L12" i="1"/>
</calcChain>
</file>

<file path=xl/sharedStrings.xml><?xml version="1.0" encoding="utf-8"?>
<sst xmlns="http://schemas.openxmlformats.org/spreadsheetml/2006/main" count="66" uniqueCount="66">
  <si>
    <t>cretic-trochee (-u--x)</t>
  </si>
  <si>
    <t>cretic-trochee 1 res (uuu--x)</t>
  </si>
  <si>
    <t>cretic-trochee 1 res (-uuu-x)</t>
  </si>
  <si>
    <t>cretic-trochee 1 res (-u-uux)</t>
  </si>
  <si>
    <t>double/molossus-cretic pure double-cretic (-u--ux)</t>
  </si>
  <si>
    <t>double/molossus-cretic pure molossus-cretic (----ux)</t>
  </si>
  <si>
    <t>double/molossus-cretic 1 res (uuu--ux)</t>
  </si>
  <si>
    <t>double/molossus-cretic 1 res (-uuu-ux)</t>
  </si>
  <si>
    <t>double/molossus-cretic 1 res (-u-uuux)</t>
  </si>
  <si>
    <t>double/molossus-cretic molossus not chor 1 res (uu---ux)</t>
  </si>
  <si>
    <t>double/molossus-cretic molossus not chor 1 res (--uu-ux)</t>
  </si>
  <si>
    <t>double/molossus-cretic molossus not chor 1 res (---uuux)</t>
  </si>
  <si>
    <t>double/molossus-cretic chor res (-uu--ux)</t>
  </si>
  <si>
    <t>double/molossus-cretic ep res (-u---ux)</t>
  </si>
  <si>
    <t>double trochee (-u-x)</t>
  </si>
  <si>
    <t>double trochee 1 res (uuu-x)</t>
  </si>
  <si>
    <t>double trochee 1 res (-uuux)</t>
  </si>
  <si>
    <t>hypodochmiac (-u-ux)</t>
  </si>
  <si>
    <t>hypodochmiac 1 res (uuu-ux)</t>
  </si>
  <si>
    <t>hypodochmiac 1 res (-uuuux)</t>
  </si>
  <si>
    <t>spondaic (---x)</t>
  </si>
  <si>
    <t>heroic (-uu-x)</t>
  </si>
  <si>
    <t>first paeon (-uux)</t>
  </si>
  <si>
    <t>choriamb trochee (-uu--x)</t>
  </si>
  <si>
    <t>short sequence (uuuuux)</t>
  </si>
  <si>
    <t>misc_clausulae</t>
  </si>
  <si>
    <r>
      <t xml:space="preserve">Sallust, </t>
    </r>
    <r>
      <rPr>
        <i/>
        <sz val="11"/>
        <color theme="1"/>
        <rFont val="Calibri"/>
        <family val="2"/>
        <scheme val="minor"/>
      </rPr>
      <t>Historiae</t>
    </r>
    <r>
      <rPr>
        <sz val="11"/>
        <color theme="1"/>
        <rFont val="Calibri"/>
        <family val="2"/>
        <scheme val="minor"/>
      </rPr>
      <t xml:space="preserve"> (speeches and letters)</t>
    </r>
  </si>
  <si>
    <r>
      <t xml:space="preserve">[Sallust], </t>
    </r>
    <r>
      <rPr>
        <i/>
        <sz val="11"/>
        <color theme="1"/>
        <rFont val="Calibri"/>
        <family val="2"/>
        <scheme val="minor"/>
      </rPr>
      <t>In Ciceronem</t>
    </r>
  </si>
  <si>
    <r>
      <t xml:space="preserve">[Sallust], </t>
    </r>
    <r>
      <rPr>
        <i/>
        <sz val="11"/>
        <color theme="1"/>
        <rFont val="Calibri"/>
        <family val="2"/>
        <scheme val="minor"/>
      </rPr>
      <t>Epistulae ad Caesarem</t>
    </r>
  </si>
  <si>
    <t>Author and work</t>
  </si>
  <si>
    <t>Total clausulae</t>
  </si>
  <si>
    <t>Total clausulae excluded</t>
  </si>
  <si>
    <t>Total clausulae considered</t>
  </si>
  <si>
    <t>Percent cretic-trochee</t>
  </si>
  <si>
    <t>Percent double cretic (or molossus cretic)</t>
  </si>
  <si>
    <t>Percent double trochee</t>
  </si>
  <si>
    <t>Percent hypodochmiac</t>
  </si>
  <si>
    <t>Percent spondaic</t>
  </si>
  <si>
    <t>Percent heroic</t>
  </si>
  <si>
    <t>Percent spondaic + heroic</t>
  </si>
  <si>
    <t>Percent other</t>
  </si>
  <si>
    <t>Total cretic trochee (with res.)</t>
  </si>
  <si>
    <t>Total double cretic (molossus cretic) (with res.)</t>
  </si>
  <si>
    <t>Total double trochee (wth res.)</t>
  </si>
  <si>
    <t>Total hypodochmiac (with res.)</t>
  </si>
  <si>
    <t>Percent "artistic"</t>
  </si>
  <si>
    <t>Artistic</t>
  </si>
  <si>
    <t>Non-artistic</t>
  </si>
  <si>
    <r>
      <rPr>
        <i/>
        <sz val="11"/>
        <color theme="1"/>
        <rFont val="Calibri"/>
        <family val="2"/>
        <scheme val="minor"/>
      </rPr>
      <t>Iug</t>
    </r>
    <r>
      <rPr>
        <sz val="11"/>
        <color theme="1"/>
        <rFont val="Calibri"/>
        <family val="2"/>
        <scheme val="minor"/>
      </rPr>
      <t>. NO SPEECHES</t>
    </r>
  </si>
  <si>
    <r>
      <rPr>
        <i/>
        <sz val="11"/>
        <color theme="1"/>
        <rFont val="Calibri"/>
        <family val="2"/>
        <scheme val="minor"/>
      </rPr>
      <t>Iug</t>
    </r>
    <r>
      <rPr>
        <sz val="11"/>
        <color theme="1"/>
        <rFont val="Calibri"/>
        <family val="2"/>
        <scheme val="minor"/>
      </rPr>
      <t>. SPEECHES</t>
    </r>
  </si>
  <si>
    <r>
      <rPr>
        <i/>
        <sz val="11"/>
        <color theme="1"/>
        <rFont val="Calibri"/>
        <family val="2"/>
        <scheme val="minor"/>
      </rPr>
      <t>Cat</t>
    </r>
    <r>
      <rPr>
        <sz val="11"/>
        <color theme="1"/>
        <rFont val="Calibri"/>
        <family val="2"/>
        <scheme val="minor"/>
      </rPr>
      <t>. NO SPEECHES</t>
    </r>
  </si>
  <si>
    <r>
      <rPr>
        <i/>
        <sz val="11"/>
        <color theme="1"/>
        <rFont val="Calibri"/>
        <family val="2"/>
        <scheme val="minor"/>
      </rPr>
      <t>Cat</t>
    </r>
    <r>
      <rPr>
        <sz val="11"/>
        <color theme="1"/>
        <rFont val="Calibri"/>
        <family val="2"/>
        <scheme val="minor"/>
      </rPr>
      <t>. SPEECHES</t>
    </r>
  </si>
  <si>
    <r>
      <rPr>
        <i/>
        <sz val="11"/>
        <color theme="1"/>
        <rFont val="Calibri"/>
        <family val="2"/>
        <scheme val="minor"/>
      </rPr>
      <t>Hist</t>
    </r>
    <r>
      <rPr>
        <sz val="11"/>
        <color theme="1"/>
        <rFont val="Calibri"/>
        <family val="2"/>
        <scheme val="minor"/>
      </rPr>
      <t>. FRAGMENTS no speeches no letters</t>
    </r>
  </si>
  <si>
    <r>
      <rPr>
        <i/>
        <sz val="11"/>
        <color theme="1"/>
        <rFont val="Calibri"/>
        <family val="2"/>
        <scheme val="minor"/>
      </rPr>
      <t>Hist</t>
    </r>
    <r>
      <rPr>
        <sz val="11"/>
        <color theme="1"/>
        <rFont val="Calibri"/>
        <family val="2"/>
        <scheme val="minor"/>
      </rPr>
      <t>. SPEECHES</t>
    </r>
  </si>
  <si>
    <r>
      <rPr>
        <i/>
        <sz val="11"/>
        <color theme="1"/>
        <rFont val="Calibri"/>
        <family val="2"/>
        <scheme val="minor"/>
      </rPr>
      <t>Agricola</t>
    </r>
    <r>
      <rPr>
        <sz val="11"/>
        <color theme="1"/>
        <rFont val="Calibri"/>
        <family val="2"/>
        <scheme val="minor"/>
      </rPr>
      <t xml:space="preserve"> NO SPEECHES</t>
    </r>
  </si>
  <si>
    <r>
      <rPr>
        <i/>
        <sz val="11"/>
        <color theme="1"/>
        <rFont val="Calibri"/>
        <family val="2"/>
        <scheme val="minor"/>
      </rPr>
      <t>Agricola</t>
    </r>
    <r>
      <rPr>
        <sz val="11"/>
        <color theme="1"/>
        <rFont val="Calibri"/>
        <family val="2"/>
        <scheme val="minor"/>
      </rPr>
      <t xml:space="preserve"> SPEECHES</t>
    </r>
  </si>
  <si>
    <r>
      <rPr>
        <i/>
        <sz val="11"/>
        <color theme="1"/>
        <rFont val="Calibri"/>
        <family val="2"/>
        <scheme val="minor"/>
      </rPr>
      <t>Annales</t>
    </r>
    <r>
      <rPr>
        <sz val="11"/>
        <color theme="1"/>
        <rFont val="Calibri"/>
        <family val="2"/>
        <scheme val="minor"/>
      </rPr>
      <t xml:space="preserve"> NO SPEECHES</t>
    </r>
  </si>
  <si>
    <r>
      <rPr>
        <i/>
        <sz val="11"/>
        <color theme="1"/>
        <rFont val="Calibri"/>
        <family val="2"/>
        <scheme val="minor"/>
      </rPr>
      <t>Annales</t>
    </r>
    <r>
      <rPr>
        <sz val="11"/>
        <color theme="1"/>
        <rFont val="Calibri"/>
        <family val="2"/>
        <scheme val="minor"/>
      </rPr>
      <t xml:space="preserve"> SPEECHES</t>
    </r>
  </si>
  <si>
    <r>
      <rPr>
        <i/>
        <sz val="11"/>
        <color theme="1"/>
        <rFont val="Calibri"/>
        <family val="2"/>
        <scheme val="minor"/>
      </rPr>
      <t>Historiae</t>
    </r>
    <r>
      <rPr>
        <sz val="11"/>
        <color theme="1"/>
        <rFont val="Calibri"/>
        <family val="2"/>
        <scheme val="minor"/>
      </rPr>
      <t xml:space="preserve"> NO SPEECHES</t>
    </r>
  </si>
  <si>
    <r>
      <rPr>
        <i/>
        <sz val="11"/>
        <color theme="1"/>
        <rFont val="Calibri"/>
        <family val="2"/>
        <scheme val="minor"/>
      </rPr>
      <t>Historiae</t>
    </r>
    <r>
      <rPr>
        <sz val="11"/>
        <color theme="1"/>
        <rFont val="Calibri"/>
        <family val="2"/>
        <scheme val="minor"/>
      </rPr>
      <t xml:space="preserve"> SPEECHES</t>
    </r>
  </si>
  <si>
    <t>Tacitus</t>
  </si>
  <si>
    <t>Sallust</t>
  </si>
  <si>
    <t>Dialogus</t>
  </si>
  <si>
    <r>
      <rPr>
        <i/>
        <sz val="11"/>
        <color theme="1"/>
        <rFont val="Calibri"/>
        <family val="2"/>
        <scheme val="minor"/>
      </rPr>
      <t>Germania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</si>
  <si>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Sallust, </t>
    </r>
    <r>
      <rPr>
        <i/>
        <sz val="11"/>
        <color theme="1"/>
        <rFont val="Calibri"/>
        <family val="2"/>
        <scheme val="minor"/>
      </rPr>
      <t>Bellum Catilinae</t>
    </r>
  </si>
  <si>
    <r>
      <t>Sallust,</t>
    </r>
    <r>
      <rPr>
        <i/>
        <sz val="11"/>
        <color theme="1"/>
        <rFont val="Calibri"/>
        <family val="2"/>
        <scheme val="minor"/>
      </rPr>
      <t xml:space="preserve"> Bellum Iugurthinum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</si>
</sst>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0" fontId="16" fillId="0" borderId="0" xfId="0" applyFont="1"/>
    <xf numFmtId="0" fontId="16" fillId="0" borderId="0" xfId="0" applyFont="1" applyAlignment="1">
      <alignment wrapText="1"/>
    </xf>
    <xf numFmtId="0" fontId="18" fillId="0" borderId="0" xfId="0" applyFont="1"/>
    <xf numFmtId="1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23"/>
  <sheetViews>
    <sheetView tabSelected="1" topLeftCell="A2" zoomScale="200" zoomScaleNormal="200" workbookViewId="0">
      <pane xSplit="1" topLeftCell="B1" activePane="topRight" state="frozen"/>
      <selection pane="topRight" activeCell="A3" sqref="A3"/>
    </sheetView>
  </sheetViews>
  <sheetFormatPr baseColWidth="10" defaultColWidth="8.83203125" defaultRowHeight="15" x14ac:dyDescent="0.2"/>
  <cols>
    <col min="1" max="1" width="38.5" bestFit="1" customWidth="1"/>
    <col min="4" max="4" width="10.5" customWidth="1"/>
    <col min="37" max="37" width="5" bestFit="1" customWidth="1"/>
  </cols>
  <sheetData>
    <row r="1" spans="1:45" ht="112" x14ac:dyDescent="0.2">
      <c r="A1" s="1" t="s">
        <v>29</v>
      </c>
      <c r="B1" s="1" t="s">
        <v>30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35</v>
      </c>
      <c r="H1" s="1" t="s">
        <v>36</v>
      </c>
      <c r="I1" s="1" t="s">
        <v>37</v>
      </c>
      <c r="J1" s="1" t="s">
        <v>38</v>
      </c>
      <c r="K1" s="1" t="s">
        <v>45</v>
      </c>
      <c r="L1" s="1" t="s">
        <v>39</v>
      </c>
      <c r="M1" s="1" t="s">
        <v>40</v>
      </c>
      <c r="N1" s="1" t="s">
        <v>0</v>
      </c>
      <c r="O1" s="1" t="s">
        <v>1</v>
      </c>
      <c r="P1" s="1" t="s">
        <v>2</v>
      </c>
      <c r="Q1" s="1" t="s">
        <v>3</v>
      </c>
      <c r="R1" s="1" t="s">
        <v>41</v>
      </c>
      <c r="S1" s="1" t="s">
        <v>4</v>
      </c>
      <c r="T1" s="1" t="s">
        <v>5</v>
      </c>
      <c r="U1" s="1" t="s">
        <v>6</v>
      </c>
      <c r="V1" s="1" t="s">
        <v>7</v>
      </c>
      <c r="W1" s="1" t="s">
        <v>8</v>
      </c>
      <c r="X1" s="1" t="s">
        <v>9</v>
      </c>
      <c r="Y1" s="1" t="s">
        <v>10</v>
      </c>
      <c r="Z1" s="1" t="s">
        <v>11</v>
      </c>
      <c r="AA1" s="1" t="s">
        <v>12</v>
      </c>
      <c r="AB1" s="1" t="s">
        <v>13</v>
      </c>
      <c r="AC1" s="1" t="s">
        <v>42</v>
      </c>
      <c r="AD1" s="1" t="s">
        <v>14</v>
      </c>
      <c r="AE1" s="1" t="s">
        <v>15</v>
      </c>
      <c r="AF1" s="1" t="s">
        <v>16</v>
      </c>
      <c r="AG1" s="1" t="s">
        <v>43</v>
      </c>
      <c r="AH1" s="1" t="s">
        <v>17</v>
      </c>
      <c r="AI1" s="1" t="s">
        <v>18</v>
      </c>
      <c r="AJ1" s="1" t="s">
        <v>19</v>
      </c>
      <c r="AK1" s="1" t="s">
        <v>44</v>
      </c>
      <c r="AL1" s="1" t="s">
        <v>20</v>
      </c>
      <c r="AM1" s="1" t="s">
        <v>21</v>
      </c>
      <c r="AN1" s="1" t="s">
        <v>22</v>
      </c>
      <c r="AO1" s="1" t="s">
        <v>23</v>
      </c>
      <c r="AP1" s="1" t="s">
        <v>24</v>
      </c>
      <c r="AQ1" s="1" t="s">
        <v>25</v>
      </c>
      <c r="AR1" s="1" t="s">
        <v>46</v>
      </c>
      <c r="AS1" s="1" t="s">
        <v>47</v>
      </c>
    </row>
    <row r="2" spans="1:45" ht="16" x14ac:dyDescent="0.2">
      <c r="A2" s="3" t="s">
        <v>61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45" x14ac:dyDescent="0.2">
      <c r="A3" t="s">
        <v>65</v>
      </c>
      <c r="B3">
        <v>1319</v>
      </c>
      <c r="C3">
        <v>28</v>
      </c>
      <c r="D3">
        <f t="shared" ref="D3:D13" si="0">B3-C3</f>
        <v>1291</v>
      </c>
      <c r="E3" s="5">
        <f t="shared" ref="E3:E13" si="1">R3/D3</f>
        <v>0.10534469403563129</v>
      </c>
      <c r="F3" s="5">
        <f t="shared" ref="F3:F13" si="2">AC3/D3</f>
        <v>0.22075910147172734</v>
      </c>
      <c r="G3" s="5">
        <f t="shared" ref="G3:G13" si="3">AG3/D3</f>
        <v>8.8303640588690932E-2</v>
      </c>
      <c r="H3" s="5">
        <f t="shared" ref="H3:H13" si="4">AK3/D3</f>
        <v>4.9573973663826494E-2</v>
      </c>
      <c r="I3" s="5">
        <f t="shared" ref="I3:I13" si="5">AL3/D3</f>
        <v>0.25096824167312159</v>
      </c>
      <c r="J3" s="5">
        <f t="shared" ref="J3:J13" si="6">AM3/D3</f>
        <v>9.8373353989155699E-2</v>
      </c>
      <c r="K3" s="5">
        <f t="shared" ref="K3:K13" si="7">SUM(E3:H3)</f>
        <v>0.46398140975987606</v>
      </c>
      <c r="L3" s="5">
        <f t="shared" ref="L3:L13" si="8">SUM(I3:J3)</f>
        <v>0.34934159566227729</v>
      </c>
      <c r="M3" s="5">
        <f t="shared" ref="M3:M13" si="9">SUM(AN3:AP3,AQ3)/D3</f>
        <v>0.18667699457784662</v>
      </c>
      <c r="N3">
        <v>71</v>
      </c>
      <c r="O3">
        <v>21</v>
      </c>
      <c r="P3">
        <v>14</v>
      </c>
      <c r="Q3">
        <v>30</v>
      </c>
      <c r="R3">
        <f t="shared" ref="R3:R19" si="10">SUM(N3:Q3)</f>
        <v>136</v>
      </c>
      <c r="S3">
        <v>65</v>
      </c>
      <c r="T3">
        <v>75</v>
      </c>
      <c r="U3">
        <v>16</v>
      </c>
      <c r="V3">
        <v>10</v>
      </c>
      <c r="W3">
        <v>6</v>
      </c>
      <c r="X3">
        <v>31</v>
      </c>
      <c r="Y3">
        <v>28</v>
      </c>
      <c r="Z3">
        <v>16</v>
      </c>
      <c r="AA3">
        <v>19</v>
      </c>
      <c r="AB3">
        <v>19</v>
      </c>
      <c r="AC3">
        <f t="shared" ref="AC3:AC19" si="11">SUM(S3:AB3)</f>
        <v>285</v>
      </c>
      <c r="AD3">
        <v>92</v>
      </c>
      <c r="AE3">
        <v>10</v>
      </c>
      <c r="AF3">
        <v>12</v>
      </c>
      <c r="AG3">
        <f t="shared" ref="AG3:AG19" si="12">SUM(AD3:AF3)</f>
        <v>114</v>
      </c>
      <c r="AH3">
        <v>43</v>
      </c>
      <c r="AI3">
        <v>11</v>
      </c>
      <c r="AJ3">
        <v>10</v>
      </c>
      <c r="AK3">
        <f t="shared" ref="AK3:AK19" si="13">SUM(AH3:AJ3)</f>
        <v>64</v>
      </c>
      <c r="AL3">
        <v>324</v>
      </c>
      <c r="AM3">
        <v>127</v>
      </c>
      <c r="AN3">
        <v>164</v>
      </c>
      <c r="AO3">
        <v>50</v>
      </c>
      <c r="AP3">
        <v>6</v>
      </c>
      <c r="AQ3">
        <v>21</v>
      </c>
      <c r="AR3">
        <f>K3*D3</f>
        <v>599</v>
      </c>
      <c r="AS3">
        <f>D3-AR3</f>
        <v>692</v>
      </c>
    </row>
    <row r="4" spans="1:45" x14ac:dyDescent="0.2">
      <c r="A4" t="s">
        <v>64</v>
      </c>
      <c r="B4">
        <v>699</v>
      </c>
      <c r="C4">
        <v>20</v>
      </c>
      <c r="D4">
        <f t="shared" si="0"/>
        <v>679</v>
      </c>
      <c r="E4" s="5">
        <f t="shared" si="1"/>
        <v>9.5729013254786458E-2</v>
      </c>
      <c r="F4" s="5">
        <f t="shared" si="2"/>
        <v>0.18556701030927836</v>
      </c>
      <c r="G4" s="5">
        <f t="shared" si="3"/>
        <v>0.14432989690721648</v>
      </c>
      <c r="H4" s="5">
        <f t="shared" si="4"/>
        <v>6.0382916053019146E-2</v>
      </c>
      <c r="I4" s="5">
        <f t="shared" si="5"/>
        <v>0.22238586156111928</v>
      </c>
      <c r="J4" s="5">
        <f t="shared" si="6"/>
        <v>0.11487481590574374</v>
      </c>
      <c r="K4" s="5">
        <f t="shared" si="7"/>
        <v>0.48600883652430044</v>
      </c>
      <c r="L4" s="5">
        <f t="shared" si="8"/>
        <v>0.337260677466863</v>
      </c>
      <c r="M4" s="5">
        <f t="shared" si="9"/>
        <v>0.17673048600883653</v>
      </c>
      <c r="N4">
        <v>30</v>
      </c>
      <c r="O4">
        <v>8</v>
      </c>
      <c r="P4">
        <v>10</v>
      </c>
      <c r="Q4">
        <v>17</v>
      </c>
      <c r="R4">
        <f t="shared" si="10"/>
        <v>65</v>
      </c>
      <c r="S4">
        <v>37</v>
      </c>
      <c r="T4">
        <v>30</v>
      </c>
      <c r="U4">
        <v>6</v>
      </c>
      <c r="V4">
        <v>5</v>
      </c>
      <c r="W4">
        <v>3</v>
      </c>
      <c r="X4">
        <v>15</v>
      </c>
      <c r="Y4">
        <v>14</v>
      </c>
      <c r="Z4">
        <v>2</v>
      </c>
      <c r="AA4">
        <v>7</v>
      </c>
      <c r="AB4">
        <v>7</v>
      </c>
      <c r="AC4">
        <f t="shared" si="11"/>
        <v>126</v>
      </c>
      <c r="AD4">
        <v>78</v>
      </c>
      <c r="AE4">
        <v>7</v>
      </c>
      <c r="AF4">
        <v>13</v>
      </c>
      <c r="AG4">
        <f t="shared" si="12"/>
        <v>98</v>
      </c>
      <c r="AH4">
        <v>23</v>
      </c>
      <c r="AI4">
        <v>6</v>
      </c>
      <c r="AJ4">
        <v>12</v>
      </c>
      <c r="AK4">
        <f t="shared" si="13"/>
        <v>41</v>
      </c>
      <c r="AL4">
        <v>151</v>
      </c>
      <c r="AM4">
        <v>78</v>
      </c>
      <c r="AN4">
        <v>72</v>
      </c>
      <c r="AO4">
        <v>32</v>
      </c>
      <c r="AP4">
        <v>9</v>
      </c>
      <c r="AQ4">
        <v>7</v>
      </c>
      <c r="AR4">
        <f t="shared" ref="AR4:AR13" si="14">K4*D4</f>
        <v>330</v>
      </c>
      <c r="AS4">
        <f t="shared" ref="AS4:AS13" si="15">D4-AR4</f>
        <v>349</v>
      </c>
    </row>
    <row r="5" spans="1:45" x14ac:dyDescent="0.2">
      <c r="A5" t="s">
        <v>26</v>
      </c>
      <c r="B5">
        <v>260</v>
      </c>
      <c r="C5">
        <v>14</v>
      </c>
      <c r="D5">
        <f t="shared" si="0"/>
        <v>246</v>
      </c>
      <c r="E5" s="5">
        <f t="shared" si="1"/>
        <v>0.10569105691056911</v>
      </c>
      <c r="F5" s="5">
        <f t="shared" si="2"/>
        <v>0.2073170731707317</v>
      </c>
      <c r="G5" s="5">
        <f t="shared" si="3"/>
        <v>9.3495934959349589E-2</v>
      </c>
      <c r="H5" s="5">
        <f t="shared" si="4"/>
        <v>1.6260162601626018E-2</v>
      </c>
      <c r="I5" s="5">
        <f t="shared" si="5"/>
        <v>0.26829268292682928</v>
      </c>
      <c r="J5" s="5">
        <f t="shared" si="6"/>
        <v>8.943089430894309E-2</v>
      </c>
      <c r="K5" s="5">
        <f t="shared" si="7"/>
        <v>0.42276422764227639</v>
      </c>
      <c r="L5" s="5">
        <f t="shared" si="8"/>
        <v>0.35772357723577236</v>
      </c>
      <c r="M5" s="5">
        <f t="shared" si="9"/>
        <v>0.21951219512195122</v>
      </c>
      <c r="N5">
        <v>17</v>
      </c>
      <c r="O5">
        <v>3</v>
      </c>
      <c r="P5">
        <v>1</v>
      </c>
      <c r="Q5">
        <v>5</v>
      </c>
      <c r="R5">
        <f t="shared" si="10"/>
        <v>26</v>
      </c>
      <c r="S5">
        <v>15</v>
      </c>
      <c r="T5">
        <v>16</v>
      </c>
      <c r="U5">
        <v>4</v>
      </c>
      <c r="V5">
        <v>0</v>
      </c>
      <c r="W5">
        <v>0</v>
      </c>
      <c r="X5">
        <v>4</v>
      </c>
      <c r="Y5">
        <v>6</v>
      </c>
      <c r="Z5">
        <v>0</v>
      </c>
      <c r="AA5">
        <v>3</v>
      </c>
      <c r="AB5">
        <v>3</v>
      </c>
      <c r="AC5">
        <f t="shared" si="11"/>
        <v>51</v>
      </c>
      <c r="AD5">
        <v>21</v>
      </c>
      <c r="AE5">
        <v>2</v>
      </c>
      <c r="AF5">
        <v>0</v>
      </c>
      <c r="AG5">
        <f t="shared" si="12"/>
        <v>23</v>
      </c>
      <c r="AH5">
        <v>4</v>
      </c>
      <c r="AI5">
        <v>0</v>
      </c>
      <c r="AJ5">
        <v>0</v>
      </c>
      <c r="AK5">
        <f t="shared" si="13"/>
        <v>4</v>
      </c>
      <c r="AL5">
        <v>66</v>
      </c>
      <c r="AM5">
        <v>22</v>
      </c>
      <c r="AN5">
        <v>43</v>
      </c>
      <c r="AO5">
        <v>7</v>
      </c>
      <c r="AP5">
        <v>2</v>
      </c>
      <c r="AQ5">
        <v>2</v>
      </c>
      <c r="AR5">
        <f t="shared" si="14"/>
        <v>103.99999999999999</v>
      </c>
      <c r="AS5">
        <f t="shared" si="15"/>
        <v>142</v>
      </c>
    </row>
    <row r="6" spans="1:45" x14ac:dyDescent="0.2">
      <c r="A6" t="s">
        <v>27</v>
      </c>
      <c r="B6">
        <v>48</v>
      </c>
      <c r="C6">
        <v>2</v>
      </c>
      <c r="D6">
        <f t="shared" si="0"/>
        <v>46</v>
      </c>
      <c r="E6" s="5">
        <f t="shared" si="1"/>
        <v>0.15217391304347827</v>
      </c>
      <c r="F6" s="5">
        <f t="shared" si="2"/>
        <v>0.30434782608695654</v>
      </c>
      <c r="G6" s="5">
        <f t="shared" si="3"/>
        <v>0.13043478260869565</v>
      </c>
      <c r="H6" s="5">
        <f t="shared" si="4"/>
        <v>4.3478260869565216E-2</v>
      </c>
      <c r="I6" s="5">
        <f t="shared" si="5"/>
        <v>0.13043478260869565</v>
      </c>
      <c r="J6" s="5">
        <f t="shared" si="6"/>
        <v>0.10869565217391304</v>
      </c>
      <c r="K6" s="5">
        <f t="shared" si="7"/>
        <v>0.63043478260869568</v>
      </c>
      <c r="L6" s="5">
        <f t="shared" si="8"/>
        <v>0.2391304347826087</v>
      </c>
      <c r="M6" s="5">
        <f t="shared" si="9"/>
        <v>0.13043478260869565</v>
      </c>
      <c r="N6">
        <v>4</v>
      </c>
      <c r="O6">
        <v>0</v>
      </c>
      <c r="P6">
        <v>0</v>
      </c>
      <c r="Q6">
        <v>3</v>
      </c>
      <c r="R6">
        <f t="shared" si="10"/>
        <v>7</v>
      </c>
      <c r="S6">
        <v>3</v>
      </c>
      <c r="T6">
        <v>4</v>
      </c>
      <c r="U6">
        <v>0</v>
      </c>
      <c r="V6">
        <v>0</v>
      </c>
      <c r="W6">
        <v>0</v>
      </c>
      <c r="X6">
        <v>1</v>
      </c>
      <c r="Y6">
        <v>2</v>
      </c>
      <c r="Z6">
        <v>1</v>
      </c>
      <c r="AA6">
        <v>3</v>
      </c>
      <c r="AB6">
        <v>0</v>
      </c>
      <c r="AC6">
        <f t="shared" si="11"/>
        <v>14</v>
      </c>
      <c r="AD6">
        <v>6</v>
      </c>
      <c r="AE6">
        <v>0</v>
      </c>
      <c r="AF6">
        <v>0</v>
      </c>
      <c r="AG6">
        <f t="shared" si="12"/>
        <v>6</v>
      </c>
      <c r="AH6">
        <v>2</v>
      </c>
      <c r="AI6">
        <v>0</v>
      </c>
      <c r="AJ6">
        <v>0</v>
      </c>
      <c r="AK6">
        <f t="shared" si="13"/>
        <v>2</v>
      </c>
      <c r="AL6">
        <v>6</v>
      </c>
      <c r="AM6">
        <v>5</v>
      </c>
      <c r="AN6">
        <v>6</v>
      </c>
      <c r="AO6">
        <v>0</v>
      </c>
      <c r="AP6">
        <v>0</v>
      </c>
      <c r="AQ6">
        <v>0</v>
      </c>
      <c r="AR6">
        <f t="shared" si="14"/>
        <v>29</v>
      </c>
      <c r="AS6">
        <f t="shared" si="15"/>
        <v>17</v>
      </c>
    </row>
    <row r="7" spans="1:45" x14ac:dyDescent="0.2">
      <c r="A7" t="s">
        <v>28</v>
      </c>
      <c r="B7">
        <v>239</v>
      </c>
      <c r="C7">
        <v>6</v>
      </c>
      <c r="D7">
        <f t="shared" si="0"/>
        <v>233</v>
      </c>
      <c r="E7" s="5">
        <f t="shared" si="1"/>
        <v>0.14163090128755365</v>
      </c>
      <c r="F7" s="5">
        <f t="shared" si="2"/>
        <v>0.20171673819742489</v>
      </c>
      <c r="G7" s="5">
        <f t="shared" si="3"/>
        <v>9.4420600858369105E-2</v>
      </c>
      <c r="H7" s="5">
        <f t="shared" si="4"/>
        <v>5.5793991416309016E-2</v>
      </c>
      <c r="I7" s="5">
        <f t="shared" si="5"/>
        <v>0.21459227467811159</v>
      </c>
      <c r="J7" s="5">
        <f t="shared" si="6"/>
        <v>0.12017167381974249</v>
      </c>
      <c r="K7" s="5">
        <f t="shared" si="7"/>
        <v>0.49356223175965669</v>
      </c>
      <c r="L7" s="5">
        <f t="shared" si="8"/>
        <v>0.33476394849785407</v>
      </c>
      <c r="M7" s="5">
        <f t="shared" si="9"/>
        <v>0.17167381974248927</v>
      </c>
      <c r="N7">
        <v>14</v>
      </c>
      <c r="O7">
        <v>2</v>
      </c>
      <c r="P7">
        <v>4</v>
      </c>
      <c r="Q7">
        <v>13</v>
      </c>
      <c r="R7">
        <f t="shared" si="10"/>
        <v>33</v>
      </c>
      <c r="S7">
        <v>8</v>
      </c>
      <c r="T7">
        <v>9</v>
      </c>
      <c r="U7">
        <v>3</v>
      </c>
      <c r="V7">
        <v>2</v>
      </c>
      <c r="W7">
        <v>5</v>
      </c>
      <c r="X7">
        <v>3</v>
      </c>
      <c r="Y7">
        <v>4</v>
      </c>
      <c r="Z7">
        <v>0</v>
      </c>
      <c r="AA7">
        <v>10</v>
      </c>
      <c r="AB7">
        <v>3</v>
      </c>
      <c r="AC7">
        <f t="shared" si="11"/>
        <v>47</v>
      </c>
      <c r="AD7">
        <v>16</v>
      </c>
      <c r="AE7">
        <v>3</v>
      </c>
      <c r="AF7">
        <v>3</v>
      </c>
      <c r="AG7">
        <f t="shared" si="12"/>
        <v>22</v>
      </c>
      <c r="AH7">
        <v>8</v>
      </c>
      <c r="AI7">
        <v>1</v>
      </c>
      <c r="AJ7">
        <v>4</v>
      </c>
      <c r="AK7">
        <f t="shared" si="13"/>
        <v>13</v>
      </c>
      <c r="AL7">
        <v>50</v>
      </c>
      <c r="AM7">
        <v>28</v>
      </c>
      <c r="AN7">
        <v>31</v>
      </c>
      <c r="AO7">
        <v>4</v>
      </c>
      <c r="AP7">
        <v>2</v>
      </c>
      <c r="AQ7">
        <v>3</v>
      </c>
      <c r="AR7">
        <f t="shared" si="14"/>
        <v>115.00000000000001</v>
      </c>
      <c r="AS7">
        <f t="shared" si="15"/>
        <v>117.99999999999999</v>
      </c>
    </row>
    <row r="8" spans="1:45" x14ac:dyDescent="0.2">
      <c r="A8" t="s">
        <v>48</v>
      </c>
      <c r="B8">
        <v>1077</v>
      </c>
      <c r="C8">
        <v>27</v>
      </c>
      <c r="D8">
        <f t="shared" si="0"/>
        <v>1050</v>
      </c>
      <c r="E8" s="5">
        <f t="shared" si="1"/>
        <v>0.10571428571428572</v>
      </c>
      <c r="F8" s="5">
        <f t="shared" si="2"/>
        <v>0.22380952380952382</v>
      </c>
      <c r="G8" s="5">
        <f t="shared" si="3"/>
        <v>9.1428571428571428E-2</v>
      </c>
      <c r="H8" s="5">
        <f t="shared" si="4"/>
        <v>4.9523809523809526E-2</v>
      </c>
      <c r="I8" s="5">
        <f t="shared" si="5"/>
        <v>0.25428571428571428</v>
      </c>
      <c r="J8" s="5">
        <f t="shared" si="6"/>
        <v>9.6190476190476187E-2</v>
      </c>
      <c r="K8" s="5">
        <f t="shared" si="7"/>
        <v>0.47047619047619049</v>
      </c>
      <c r="L8" s="5">
        <f t="shared" si="8"/>
        <v>0.3504761904761905</v>
      </c>
      <c r="M8" s="5">
        <f t="shared" si="9"/>
        <v>0.17904761904761904</v>
      </c>
      <c r="N8">
        <v>61</v>
      </c>
      <c r="O8">
        <v>15</v>
      </c>
      <c r="P8">
        <v>13</v>
      </c>
      <c r="Q8">
        <v>22</v>
      </c>
      <c r="R8">
        <f t="shared" si="10"/>
        <v>111</v>
      </c>
      <c r="S8">
        <v>53</v>
      </c>
      <c r="T8">
        <v>58</v>
      </c>
      <c r="U8">
        <v>14</v>
      </c>
      <c r="V8">
        <v>9</v>
      </c>
      <c r="W8">
        <v>6</v>
      </c>
      <c r="X8">
        <v>28</v>
      </c>
      <c r="Y8">
        <v>23</v>
      </c>
      <c r="Z8">
        <v>12</v>
      </c>
      <c r="AA8">
        <v>15</v>
      </c>
      <c r="AB8">
        <v>17</v>
      </c>
      <c r="AC8">
        <f t="shared" si="11"/>
        <v>235</v>
      </c>
      <c r="AD8">
        <v>80</v>
      </c>
      <c r="AE8">
        <v>7</v>
      </c>
      <c r="AF8">
        <v>9</v>
      </c>
      <c r="AG8">
        <f t="shared" si="12"/>
        <v>96</v>
      </c>
      <c r="AH8">
        <v>34</v>
      </c>
      <c r="AI8">
        <v>9</v>
      </c>
      <c r="AJ8">
        <v>9</v>
      </c>
      <c r="AK8">
        <f t="shared" si="13"/>
        <v>52</v>
      </c>
      <c r="AL8">
        <v>267</v>
      </c>
      <c r="AM8">
        <v>101</v>
      </c>
      <c r="AN8">
        <v>132</v>
      </c>
      <c r="AO8">
        <v>39</v>
      </c>
      <c r="AP8">
        <v>4</v>
      </c>
      <c r="AQ8">
        <v>13</v>
      </c>
      <c r="AR8">
        <f t="shared" si="14"/>
        <v>494</v>
      </c>
      <c r="AS8">
        <f t="shared" si="15"/>
        <v>556</v>
      </c>
    </row>
    <row r="9" spans="1:45" x14ac:dyDescent="0.2">
      <c r="A9" t="s">
        <v>49</v>
      </c>
      <c r="B9">
        <v>242</v>
      </c>
      <c r="C9">
        <v>3</v>
      </c>
      <c r="D9">
        <f t="shared" si="0"/>
        <v>239</v>
      </c>
      <c r="E9" s="5">
        <f t="shared" si="1"/>
        <v>0.10460251046025104</v>
      </c>
      <c r="F9" s="5">
        <f t="shared" si="2"/>
        <v>0.20920502092050208</v>
      </c>
      <c r="G9" s="5">
        <f t="shared" si="3"/>
        <v>7.5313807531380755E-2</v>
      </c>
      <c r="H9" s="5">
        <f t="shared" si="4"/>
        <v>4.6025104602510462E-2</v>
      </c>
      <c r="I9" s="5">
        <f t="shared" si="5"/>
        <v>0.2384937238493724</v>
      </c>
      <c r="J9" s="5">
        <f t="shared" si="6"/>
        <v>0.10460251046025104</v>
      </c>
      <c r="K9" s="5">
        <f t="shared" si="7"/>
        <v>0.43514644351464432</v>
      </c>
      <c r="L9" s="5">
        <f t="shared" si="8"/>
        <v>0.34309623430962344</v>
      </c>
      <c r="M9" s="5">
        <f t="shared" si="9"/>
        <v>0.22175732217573221</v>
      </c>
      <c r="N9">
        <v>10</v>
      </c>
      <c r="O9">
        <v>6</v>
      </c>
      <c r="P9">
        <v>1</v>
      </c>
      <c r="Q9">
        <v>8</v>
      </c>
      <c r="R9">
        <f t="shared" si="10"/>
        <v>25</v>
      </c>
      <c r="S9">
        <v>12</v>
      </c>
      <c r="T9">
        <v>17</v>
      </c>
      <c r="U9">
        <v>2</v>
      </c>
      <c r="V9">
        <v>1</v>
      </c>
      <c r="W9">
        <v>0</v>
      </c>
      <c r="X9">
        <v>3</v>
      </c>
      <c r="Y9">
        <v>5</v>
      </c>
      <c r="Z9">
        <v>4</v>
      </c>
      <c r="AA9">
        <v>4</v>
      </c>
      <c r="AB9">
        <v>2</v>
      </c>
      <c r="AC9">
        <f t="shared" si="11"/>
        <v>50</v>
      </c>
      <c r="AD9">
        <v>12</v>
      </c>
      <c r="AE9">
        <v>3</v>
      </c>
      <c r="AF9">
        <v>3</v>
      </c>
      <c r="AG9">
        <f t="shared" si="12"/>
        <v>18</v>
      </c>
      <c r="AH9">
        <v>9</v>
      </c>
      <c r="AI9">
        <v>1</v>
      </c>
      <c r="AJ9">
        <v>1</v>
      </c>
      <c r="AK9">
        <f t="shared" si="13"/>
        <v>11</v>
      </c>
      <c r="AL9">
        <v>57</v>
      </c>
      <c r="AM9">
        <v>25</v>
      </c>
      <c r="AN9">
        <v>32</v>
      </c>
      <c r="AO9">
        <v>11</v>
      </c>
      <c r="AP9">
        <v>2</v>
      </c>
      <c r="AQ9">
        <v>8</v>
      </c>
      <c r="AR9">
        <f t="shared" si="14"/>
        <v>103.99999999999999</v>
      </c>
      <c r="AS9">
        <f t="shared" si="15"/>
        <v>135</v>
      </c>
    </row>
    <row r="10" spans="1:45" x14ac:dyDescent="0.2">
      <c r="A10" t="s">
        <v>50</v>
      </c>
      <c r="B10">
        <v>490</v>
      </c>
      <c r="C10">
        <v>19</v>
      </c>
      <c r="D10">
        <f t="shared" si="0"/>
        <v>471</v>
      </c>
      <c r="E10" s="5">
        <f t="shared" si="1"/>
        <v>9.9787685774946927E-2</v>
      </c>
      <c r="F10" s="5">
        <f t="shared" si="2"/>
        <v>0.17834394904458598</v>
      </c>
      <c r="G10" s="5">
        <f t="shared" si="3"/>
        <v>0.15711252653927812</v>
      </c>
      <c r="H10" s="5">
        <f t="shared" si="4"/>
        <v>4.8832271762208071E-2</v>
      </c>
      <c r="I10" s="5">
        <f t="shared" si="5"/>
        <v>0.21019108280254778</v>
      </c>
      <c r="J10" s="5">
        <f t="shared" si="6"/>
        <v>0.12314225053078556</v>
      </c>
      <c r="K10" s="5">
        <f t="shared" si="7"/>
        <v>0.48407643312101911</v>
      </c>
      <c r="L10" s="5">
        <f t="shared" si="8"/>
        <v>0.33333333333333337</v>
      </c>
      <c r="M10" s="5">
        <f t="shared" si="9"/>
        <v>0.18259023354564755</v>
      </c>
      <c r="N10">
        <v>22</v>
      </c>
      <c r="O10">
        <v>7</v>
      </c>
      <c r="P10">
        <v>7</v>
      </c>
      <c r="Q10">
        <v>11</v>
      </c>
      <c r="R10">
        <f t="shared" si="10"/>
        <v>47</v>
      </c>
      <c r="S10">
        <v>29</v>
      </c>
      <c r="T10">
        <v>19</v>
      </c>
      <c r="U10">
        <v>6</v>
      </c>
      <c r="V10">
        <v>3</v>
      </c>
      <c r="W10">
        <v>2</v>
      </c>
      <c r="X10">
        <v>7</v>
      </c>
      <c r="Y10">
        <v>9</v>
      </c>
      <c r="Z10">
        <v>2</v>
      </c>
      <c r="AA10">
        <v>4</v>
      </c>
      <c r="AB10">
        <v>3</v>
      </c>
      <c r="AC10">
        <f t="shared" si="11"/>
        <v>84</v>
      </c>
      <c r="AD10">
        <v>60</v>
      </c>
      <c r="AE10">
        <v>6</v>
      </c>
      <c r="AF10">
        <v>8</v>
      </c>
      <c r="AG10">
        <f t="shared" si="12"/>
        <v>74</v>
      </c>
      <c r="AH10">
        <v>13</v>
      </c>
      <c r="AI10">
        <v>3</v>
      </c>
      <c r="AJ10">
        <v>7</v>
      </c>
      <c r="AK10">
        <f t="shared" si="13"/>
        <v>23</v>
      </c>
      <c r="AL10">
        <v>99</v>
      </c>
      <c r="AM10">
        <v>58</v>
      </c>
      <c r="AN10">
        <v>55</v>
      </c>
      <c r="AO10">
        <v>19</v>
      </c>
      <c r="AP10">
        <v>9</v>
      </c>
      <c r="AQ10">
        <v>3</v>
      </c>
      <c r="AR10">
        <f t="shared" si="14"/>
        <v>228</v>
      </c>
      <c r="AS10">
        <f t="shared" si="15"/>
        <v>243</v>
      </c>
    </row>
    <row r="11" spans="1:45" x14ac:dyDescent="0.2">
      <c r="A11" t="s">
        <v>51</v>
      </c>
      <c r="B11">
        <v>209</v>
      </c>
      <c r="C11">
        <v>2</v>
      </c>
      <c r="D11">
        <f t="shared" si="0"/>
        <v>207</v>
      </c>
      <c r="E11" s="5">
        <f t="shared" si="1"/>
        <v>8.6956521739130432E-2</v>
      </c>
      <c r="F11" s="5">
        <f t="shared" si="2"/>
        <v>0.20289855072463769</v>
      </c>
      <c r="G11" s="5">
        <f t="shared" si="3"/>
        <v>0.11594202898550725</v>
      </c>
      <c r="H11" s="5">
        <f t="shared" si="4"/>
        <v>8.6956521739130432E-2</v>
      </c>
      <c r="I11" s="5">
        <f t="shared" si="5"/>
        <v>0.25120772946859904</v>
      </c>
      <c r="J11" s="5">
        <f t="shared" si="6"/>
        <v>9.1787439613526575E-2</v>
      </c>
      <c r="K11" s="5">
        <f t="shared" si="7"/>
        <v>0.49275362318840582</v>
      </c>
      <c r="L11" s="5">
        <f t="shared" si="8"/>
        <v>0.34299516908212563</v>
      </c>
      <c r="M11" s="5">
        <f t="shared" si="9"/>
        <v>0.16425120772946861</v>
      </c>
      <c r="N11">
        <v>8</v>
      </c>
      <c r="O11">
        <v>1</v>
      </c>
      <c r="P11">
        <v>3</v>
      </c>
      <c r="Q11">
        <v>6</v>
      </c>
      <c r="R11">
        <f t="shared" si="10"/>
        <v>18</v>
      </c>
      <c r="S11">
        <v>8</v>
      </c>
      <c r="T11">
        <v>11</v>
      </c>
      <c r="U11">
        <v>0</v>
      </c>
      <c r="V11">
        <v>2</v>
      </c>
      <c r="W11">
        <v>1</v>
      </c>
      <c r="X11">
        <v>8</v>
      </c>
      <c r="Y11">
        <v>5</v>
      </c>
      <c r="Z11">
        <v>0</v>
      </c>
      <c r="AA11">
        <v>3</v>
      </c>
      <c r="AB11">
        <v>4</v>
      </c>
      <c r="AC11">
        <f t="shared" si="11"/>
        <v>42</v>
      </c>
      <c r="AD11">
        <v>18</v>
      </c>
      <c r="AE11">
        <v>1</v>
      </c>
      <c r="AF11">
        <v>5</v>
      </c>
      <c r="AG11">
        <f t="shared" si="12"/>
        <v>24</v>
      </c>
      <c r="AH11">
        <v>10</v>
      </c>
      <c r="AI11">
        <v>3</v>
      </c>
      <c r="AJ11">
        <v>5</v>
      </c>
      <c r="AK11">
        <f t="shared" si="13"/>
        <v>18</v>
      </c>
      <c r="AL11">
        <v>52</v>
      </c>
      <c r="AM11">
        <v>19</v>
      </c>
      <c r="AN11">
        <v>17</v>
      </c>
      <c r="AO11">
        <v>13</v>
      </c>
      <c r="AP11">
        <v>0</v>
      </c>
      <c r="AQ11">
        <v>4</v>
      </c>
      <c r="AR11">
        <f t="shared" si="14"/>
        <v>102</v>
      </c>
      <c r="AS11">
        <f t="shared" si="15"/>
        <v>105</v>
      </c>
    </row>
    <row r="12" spans="1:45" x14ac:dyDescent="0.2">
      <c r="A12" t="s">
        <v>52</v>
      </c>
      <c r="B12">
        <v>632</v>
      </c>
      <c r="C12">
        <v>177</v>
      </c>
      <c r="D12">
        <f t="shared" si="0"/>
        <v>455</v>
      </c>
      <c r="E12" s="5">
        <f t="shared" si="1"/>
        <v>0.12747252747252746</v>
      </c>
      <c r="F12" s="5">
        <f t="shared" si="2"/>
        <v>0.2087912087912088</v>
      </c>
      <c r="G12" s="5">
        <f t="shared" si="3"/>
        <v>0.12527472527472527</v>
      </c>
      <c r="H12" s="5">
        <f t="shared" si="4"/>
        <v>5.2747252747252747E-2</v>
      </c>
      <c r="I12" s="5">
        <f t="shared" si="5"/>
        <v>0.24175824175824176</v>
      </c>
      <c r="J12" s="5">
        <f t="shared" si="6"/>
        <v>7.4725274725274723E-2</v>
      </c>
      <c r="K12" s="5">
        <f t="shared" si="7"/>
        <v>0.51428571428571435</v>
      </c>
      <c r="L12" s="5">
        <f t="shared" si="8"/>
        <v>0.31648351648351647</v>
      </c>
      <c r="M12" s="5">
        <f t="shared" si="9"/>
        <v>0.16923076923076924</v>
      </c>
      <c r="N12">
        <v>34</v>
      </c>
      <c r="O12">
        <v>6</v>
      </c>
      <c r="P12">
        <v>2</v>
      </c>
      <c r="Q12">
        <v>16</v>
      </c>
      <c r="R12">
        <f t="shared" si="10"/>
        <v>58</v>
      </c>
      <c r="S12">
        <v>35</v>
      </c>
      <c r="T12">
        <v>28</v>
      </c>
      <c r="U12">
        <v>4</v>
      </c>
      <c r="V12">
        <v>1</v>
      </c>
      <c r="W12">
        <v>2</v>
      </c>
      <c r="X12">
        <v>1</v>
      </c>
      <c r="Y12">
        <v>7</v>
      </c>
      <c r="Z12">
        <v>4</v>
      </c>
      <c r="AA12">
        <v>4</v>
      </c>
      <c r="AB12">
        <v>9</v>
      </c>
      <c r="AC12">
        <f t="shared" si="11"/>
        <v>95</v>
      </c>
      <c r="AD12">
        <v>49</v>
      </c>
      <c r="AE12">
        <v>3</v>
      </c>
      <c r="AF12">
        <v>5</v>
      </c>
      <c r="AG12">
        <f t="shared" si="12"/>
        <v>57</v>
      </c>
      <c r="AH12">
        <v>20</v>
      </c>
      <c r="AI12">
        <v>0</v>
      </c>
      <c r="AJ12">
        <v>4</v>
      </c>
      <c r="AK12">
        <f t="shared" si="13"/>
        <v>24</v>
      </c>
      <c r="AL12">
        <v>110</v>
      </c>
      <c r="AM12">
        <v>34</v>
      </c>
      <c r="AN12">
        <v>54</v>
      </c>
      <c r="AO12">
        <v>9</v>
      </c>
      <c r="AP12">
        <v>2</v>
      </c>
      <c r="AQ12">
        <v>12</v>
      </c>
      <c r="AR12">
        <f t="shared" si="14"/>
        <v>234.00000000000003</v>
      </c>
      <c r="AS12">
        <f t="shared" si="15"/>
        <v>220.99999999999997</v>
      </c>
    </row>
    <row r="13" spans="1:45" x14ac:dyDescent="0.2">
      <c r="A13" t="s">
        <v>53</v>
      </c>
      <c r="B13">
        <v>186</v>
      </c>
      <c r="C13">
        <v>9</v>
      </c>
      <c r="D13">
        <f t="shared" si="0"/>
        <v>177</v>
      </c>
      <c r="E13" s="5">
        <f t="shared" si="1"/>
        <v>0.10169491525423729</v>
      </c>
      <c r="F13" s="5">
        <f t="shared" si="2"/>
        <v>0.23728813559322035</v>
      </c>
      <c r="G13" s="5">
        <f t="shared" si="3"/>
        <v>9.6045197740112997E-2</v>
      </c>
      <c r="H13" s="5">
        <f t="shared" si="4"/>
        <v>1.6949152542372881E-2</v>
      </c>
      <c r="I13" s="5">
        <f t="shared" si="5"/>
        <v>0.25988700564971751</v>
      </c>
      <c r="J13" s="5">
        <f t="shared" si="6"/>
        <v>7.3446327683615822E-2</v>
      </c>
      <c r="K13" s="5">
        <f t="shared" si="7"/>
        <v>0.4519774011299435</v>
      </c>
      <c r="L13" s="5">
        <f t="shared" si="8"/>
        <v>0.33333333333333331</v>
      </c>
      <c r="M13" s="5">
        <f t="shared" si="9"/>
        <v>0.21468926553672316</v>
      </c>
      <c r="N13">
        <v>11</v>
      </c>
      <c r="O13">
        <v>2</v>
      </c>
      <c r="P13">
        <v>1</v>
      </c>
      <c r="Q13">
        <v>4</v>
      </c>
      <c r="R13">
        <f t="shared" si="10"/>
        <v>18</v>
      </c>
      <c r="S13">
        <v>11</v>
      </c>
      <c r="T13">
        <v>16</v>
      </c>
      <c r="U13">
        <v>3</v>
      </c>
      <c r="V13">
        <v>0</v>
      </c>
      <c r="W13">
        <v>0</v>
      </c>
      <c r="X13">
        <v>4</v>
      </c>
      <c r="Y13">
        <v>3</v>
      </c>
      <c r="Z13">
        <v>0</v>
      </c>
      <c r="AA13">
        <v>3</v>
      </c>
      <c r="AB13">
        <v>2</v>
      </c>
      <c r="AC13">
        <f t="shared" si="11"/>
        <v>42</v>
      </c>
      <c r="AD13">
        <v>15</v>
      </c>
      <c r="AE13">
        <v>2</v>
      </c>
      <c r="AF13">
        <v>0</v>
      </c>
      <c r="AG13">
        <f t="shared" si="12"/>
        <v>17</v>
      </c>
      <c r="AH13">
        <v>3</v>
      </c>
      <c r="AI13">
        <v>0</v>
      </c>
      <c r="AJ13">
        <v>0</v>
      </c>
      <c r="AK13">
        <f t="shared" si="13"/>
        <v>3</v>
      </c>
      <c r="AL13">
        <v>46</v>
      </c>
      <c r="AM13">
        <v>13</v>
      </c>
      <c r="AN13">
        <v>30</v>
      </c>
      <c r="AO13">
        <v>5</v>
      </c>
      <c r="AP13">
        <v>1</v>
      </c>
      <c r="AQ13">
        <v>2</v>
      </c>
      <c r="AR13">
        <f t="shared" si="14"/>
        <v>80</v>
      </c>
      <c r="AS13">
        <f t="shared" si="15"/>
        <v>97</v>
      </c>
    </row>
    <row r="14" spans="1:45" x14ac:dyDescent="0.2">
      <c r="E14" s="5"/>
      <c r="F14" s="5"/>
      <c r="G14" s="5"/>
      <c r="H14" s="5"/>
      <c r="I14" s="5"/>
      <c r="J14" s="5"/>
      <c r="K14" s="5"/>
      <c r="L14" s="5"/>
      <c r="M14" s="5"/>
    </row>
    <row r="15" spans="1:45" x14ac:dyDescent="0.2">
      <c r="A15" s="2" t="s">
        <v>60</v>
      </c>
      <c r="E15" s="5"/>
      <c r="F15" s="5"/>
      <c r="G15" s="5"/>
      <c r="H15" s="5"/>
      <c r="I15" s="5"/>
      <c r="J15" s="5"/>
      <c r="K15" s="5"/>
      <c r="L15" s="5"/>
      <c r="M15" s="5"/>
    </row>
    <row r="16" spans="1:45" x14ac:dyDescent="0.2">
      <c r="A16" s="4" t="s">
        <v>62</v>
      </c>
      <c r="B16">
        <v>443</v>
      </c>
      <c r="C16">
        <v>31</v>
      </c>
      <c r="D16">
        <f>B16-C16</f>
        <v>412</v>
      </c>
      <c r="E16" s="5">
        <f>R16/D16</f>
        <v>0.23058252427184467</v>
      </c>
      <c r="F16" s="5">
        <f>AC16/D16</f>
        <v>0.18689320388349515</v>
      </c>
      <c r="G16" s="5">
        <f>AG16/D16</f>
        <v>0.23300970873786409</v>
      </c>
      <c r="H16" s="5">
        <f>AK16/D16</f>
        <v>5.0970873786407765E-2</v>
      </c>
      <c r="I16" s="5">
        <f>AL16/D16</f>
        <v>0.1796116504854369</v>
      </c>
      <c r="J16" s="5">
        <f>AM16/D16</f>
        <v>2.6699029126213591E-2</v>
      </c>
      <c r="K16" s="5">
        <f>SUM(E16:H16)</f>
        <v>0.70145631067961167</v>
      </c>
      <c r="L16" s="5">
        <f>SUM(I16:J16)</f>
        <v>0.20631067961165048</v>
      </c>
      <c r="M16" s="5">
        <f>SUM(AN16:AP16,AQ16)/D16</f>
        <v>9.2233009708737865E-2</v>
      </c>
      <c r="N16">
        <v>62</v>
      </c>
      <c r="O16">
        <v>9</v>
      </c>
      <c r="P16">
        <v>8</v>
      </c>
      <c r="Q16">
        <v>16</v>
      </c>
      <c r="R16">
        <f>SUM(N16:Q16)</f>
        <v>95</v>
      </c>
      <c r="S16">
        <v>26</v>
      </c>
      <c r="T16">
        <v>14</v>
      </c>
      <c r="U16">
        <v>8</v>
      </c>
      <c r="V16">
        <v>2</v>
      </c>
      <c r="W16">
        <v>4</v>
      </c>
      <c r="X16">
        <v>1</v>
      </c>
      <c r="Y16">
        <v>3</v>
      </c>
      <c r="Z16">
        <v>3</v>
      </c>
      <c r="AA16">
        <v>7</v>
      </c>
      <c r="AB16">
        <v>9</v>
      </c>
      <c r="AC16">
        <f>SUM(S16:AB16)</f>
        <v>77</v>
      </c>
      <c r="AD16">
        <v>89</v>
      </c>
      <c r="AE16">
        <v>3</v>
      </c>
      <c r="AF16">
        <v>4</v>
      </c>
      <c r="AG16">
        <f>SUM(AD16:AF16)</f>
        <v>96</v>
      </c>
      <c r="AH16">
        <v>19</v>
      </c>
      <c r="AI16">
        <v>2</v>
      </c>
      <c r="AJ16">
        <v>0</v>
      </c>
      <c r="AK16">
        <f>SUM(AH16:AJ16)</f>
        <v>21</v>
      </c>
      <c r="AL16">
        <v>74</v>
      </c>
      <c r="AM16">
        <v>11</v>
      </c>
      <c r="AN16">
        <v>26</v>
      </c>
      <c r="AO16">
        <v>5</v>
      </c>
      <c r="AP16">
        <v>2</v>
      </c>
      <c r="AQ16">
        <v>5</v>
      </c>
      <c r="AR16">
        <f>K16*D16</f>
        <v>289</v>
      </c>
      <c r="AS16">
        <f>D16-AR16</f>
        <v>123</v>
      </c>
    </row>
    <row r="17" spans="1:45" x14ac:dyDescent="0.2">
      <c r="A17" t="s">
        <v>63</v>
      </c>
      <c r="B17">
        <v>460</v>
      </c>
      <c r="C17">
        <v>5</v>
      </c>
      <c r="D17">
        <f>B17-C17</f>
        <v>455</v>
      </c>
      <c r="E17" s="5">
        <f>R17/D17</f>
        <v>0.22197802197802197</v>
      </c>
      <c r="F17" s="5">
        <f>AC17/D17</f>
        <v>0.18021978021978022</v>
      </c>
      <c r="G17" s="5">
        <f>AG17/D17</f>
        <v>0.2</v>
      </c>
      <c r="H17" s="5">
        <f>AK17/D17</f>
        <v>6.8131868131868126E-2</v>
      </c>
      <c r="I17" s="5">
        <f>AL17/D17</f>
        <v>0.17142857142857143</v>
      </c>
      <c r="J17" s="5">
        <f>AM17/D17</f>
        <v>5.4945054945054944E-2</v>
      </c>
      <c r="K17" s="5">
        <f>SUM(E17:H17)</f>
        <v>0.67032967032967039</v>
      </c>
      <c r="L17" s="5">
        <f>SUM(I17:J17)</f>
        <v>0.22637362637362637</v>
      </c>
      <c r="M17" s="5">
        <f>SUM(AN17:AP17,AQ17)/D17</f>
        <v>0.10329670329670329</v>
      </c>
      <c r="N17">
        <v>55</v>
      </c>
      <c r="O17">
        <v>7</v>
      </c>
      <c r="P17">
        <v>13</v>
      </c>
      <c r="Q17">
        <v>26</v>
      </c>
      <c r="R17">
        <f>SUM(N17:Q17)</f>
        <v>101</v>
      </c>
      <c r="S17">
        <v>24</v>
      </c>
      <c r="T17">
        <v>12</v>
      </c>
      <c r="U17">
        <v>3</v>
      </c>
      <c r="V17">
        <v>4</v>
      </c>
      <c r="W17">
        <v>4</v>
      </c>
      <c r="X17">
        <v>8</v>
      </c>
      <c r="Y17">
        <v>8</v>
      </c>
      <c r="Z17">
        <v>5</v>
      </c>
      <c r="AA17">
        <v>8</v>
      </c>
      <c r="AB17">
        <v>6</v>
      </c>
      <c r="AC17">
        <f>SUM(S17:AB17)</f>
        <v>82</v>
      </c>
      <c r="AD17">
        <v>77</v>
      </c>
      <c r="AE17">
        <v>5</v>
      </c>
      <c r="AF17">
        <v>9</v>
      </c>
      <c r="AG17">
        <f>SUM(AD17:AF17)</f>
        <v>91</v>
      </c>
      <c r="AH17">
        <v>28</v>
      </c>
      <c r="AI17">
        <v>0</v>
      </c>
      <c r="AJ17">
        <v>3</v>
      </c>
      <c r="AK17">
        <f>SUM(AH17:AJ17)</f>
        <v>31</v>
      </c>
      <c r="AL17">
        <v>78</v>
      </c>
      <c r="AM17">
        <v>25</v>
      </c>
      <c r="AN17">
        <v>28</v>
      </c>
      <c r="AO17">
        <v>10</v>
      </c>
      <c r="AP17">
        <v>4</v>
      </c>
      <c r="AQ17">
        <v>5</v>
      </c>
      <c r="AR17">
        <f>K17*D17</f>
        <v>305</v>
      </c>
      <c r="AS17">
        <f>D17-AR17</f>
        <v>150</v>
      </c>
    </row>
    <row r="18" spans="1:45" x14ac:dyDescent="0.2">
      <c r="A18" t="s">
        <v>54</v>
      </c>
      <c r="B18">
        <v>380</v>
      </c>
      <c r="C18">
        <v>13</v>
      </c>
      <c r="D18">
        <f t="shared" ref="D18:D19" si="16">B18-C18</f>
        <v>367</v>
      </c>
      <c r="E18" s="5">
        <f t="shared" ref="E18:E19" si="17">R18/D18</f>
        <v>0.14986376021798364</v>
      </c>
      <c r="F18" s="5">
        <f t="shared" ref="F18:F19" si="18">AC18/D18</f>
        <v>0.17983651226158037</v>
      </c>
      <c r="G18" s="5">
        <f t="shared" ref="G18:G19" si="19">AG18/D18</f>
        <v>0.18256130790190736</v>
      </c>
      <c r="H18" s="5">
        <f t="shared" ref="H18:H19" si="20">AK18/D18</f>
        <v>7.6294277929155316E-2</v>
      </c>
      <c r="I18" s="5">
        <f t="shared" ref="I18:I19" si="21">AL18/D18</f>
        <v>0.23160762942779292</v>
      </c>
      <c r="J18" s="5">
        <f t="shared" ref="J18:J19" si="22">AM18/D18</f>
        <v>5.4495912806539509E-2</v>
      </c>
      <c r="K18" s="5">
        <f t="shared" ref="K18:K19" si="23">SUM(E18:H18)</f>
        <v>0.58855585831062673</v>
      </c>
      <c r="L18" s="5">
        <f t="shared" ref="L18:L19" si="24">SUM(I18:J18)</f>
        <v>0.28610354223433243</v>
      </c>
      <c r="M18" s="5">
        <f t="shared" ref="M18:M19" si="25">SUM(AN18:AP18,AQ18)/D18</f>
        <v>0.12534059945504086</v>
      </c>
      <c r="N18">
        <v>35</v>
      </c>
      <c r="O18">
        <v>2</v>
      </c>
      <c r="P18">
        <v>7</v>
      </c>
      <c r="Q18">
        <v>11</v>
      </c>
      <c r="R18">
        <f t="shared" si="10"/>
        <v>55</v>
      </c>
      <c r="S18">
        <v>24</v>
      </c>
      <c r="T18">
        <v>12</v>
      </c>
      <c r="U18">
        <v>1</v>
      </c>
      <c r="V18">
        <v>1</v>
      </c>
      <c r="W18">
        <v>2</v>
      </c>
      <c r="X18">
        <v>6</v>
      </c>
      <c r="Y18">
        <v>6</v>
      </c>
      <c r="Z18">
        <v>5</v>
      </c>
      <c r="AA18">
        <v>4</v>
      </c>
      <c r="AB18">
        <v>5</v>
      </c>
      <c r="AC18">
        <f t="shared" si="11"/>
        <v>66</v>
      </c>
      <c r="AD18">
        <v>60</v>
      </c>
      <c r="AE18">
        <v>2</v>
      </c>
      <c r="AF18">
        <v>5</v>
      </c>
      <c r="AG18">
        <f t="shared" si="12"/>
        <v>67</v>
      </c>
      <c r="AH18">
        <v>23</v>
      </c>
      <c r="AI18">
        <v>3</v>
      </c>
      <c r="AJ18">
        <v>2</v>
      </c>
      <c r="AK18">
        <f t="shared" si="13"/>
        <v>28</v>
      </c>
      <c r="AL18">
        <v>85</v>
      </c>
      <c r="AM18">
        <v>20</v>
      </c>
      <c r="AN18">
        <v>27</v>
      </c>
      <c r="AO18">
        <v>15</v>
      </c>
      <c r="AP18">
        <v>2</v>
      </c>
      <c r="AQ18">
        <v>2</v>
      </c>
      <c r="AR18">
        <f t="shared" ref="AR18:AR19" si="26">K18*D18</f>
        <v>216</v>
      </c>
      <c r="AS18">
        <f t="shared" ref="AS18:AS19" si="27">D18-AR18</f>
        <v>151</v>
      </c>
    </row>
    <row r="19" spans="1:45" x14ac:dyDescent="0.2">
      <c r="A19" t="s">
        <v>55</v>
      </c>
      <c r="B19">
        <v>63</v>
      </c>
      <c r="C19">
        <v>3</v>
      </c>
      <c r="D19">
        <f t="shared" si="16"/>
        <v>60</v>
      </c>
      <c r="E19" s="5">
        <f t="shared" si="17"/>
        <v>0.23333333333333334</v>
      </c>
      <c r="F19" s="5">
        <f t="shared" si="18"/>
        <v>0.13333333333333333</v>
      </c>
      <c r="G19" s="5">
        <f t="shared" si="19"/>
        <v>0.25</v>
      </c>
      <c r="H19" s="5">
        <f t="shared" si="20"/>
        <v>0.05</v>
      </c>
      <c r="I19" s="5">
        <f t="shared" si="21"/>
        <v>0.15</v>
      </c>
      <c r="J19" s="5">
        <f t="shared" si="22"/>
        <v>1.6666666666666666E-2</v>
      </c>
      <c r="K19" s="5">
        <f t="shared" si="23"/>
        <v>0.66666666666666674</v>
      </c>
      <c r="L19" s="5">
        <f t="shared" si="24"/>
        <v>0.16666666666666666</v>
      </c>
      <c r="M19" s="5">
        <f t="shared" si="25"/>
        <v>0.16666666666666666</v>
      </c>
      <c r="N19">
        <v>10</v>
      </c>
      <c r="O19">
        <v>0</v>
      </c>
      <c r="P19">
        <v>2</v>
      </c>
      <c r="Q19">
        <v>2</v>
      </c>
      <c r="R19">
        <f t="shared" si="10"/>
        <v>14</v>
      </c>
      <c r="S19">
        <v>0</v>
      </c>
      <c r="T19">
        <v>3</v>
      </c>
      <c r="U19">
        <v>0</v>
      </c>
      <c r="V19">
        <v>0</v>
      </c>
      <c r="W19">
        <v>0</v>
      </c>
      <c r="X19">
        <v>1</v>
      </c>
      <c r="Y19">
        <v>1</v>
      </c>
      <c r="Z19">
        <v>0</v>
      </c>
      <c r="AA19">
        <v>2</v>
      </c>
      <c r="AB19">
        <v>1</v>
      </c>
      <c r="AC19">
        <f t="shared" si="11"/>
        <v>8</v>
      </c>
      <c r="AD19">
        <v>13</v>
      </c>
      <c r="AE19">
        <v>0</v>
      </c>
      <c r="AF19">
        <v>2</v>
      </c>
      <c r="AG19">
        <f t="shared" si="12"/>
        <v>15</v>
      </c>
      <c r="AH19">
        <v>3</v>
      </c>
      <c r="AI19">
        <v>0</v>
      </c>
      <c r="AJ19">
        <v>0</v>
      </c>
      <c r="AK19">
        <f t="shared" si="13"/>
        <v>3</v>
      </c>
      <c r="AL19">
        <v>9</v>
      </c>
      <c r="AM19">
        <v>1</v>
      </c>
      <c r="AN19">
        <v>7</v>
      </c>
      <c r="AO19">
        <v>1</v>
      </c>
      <c r="AP19">
        <v>0</v>
      </c>
      <c r="AQ19">
        <v>2</v>
      </c>
      <c r="AR19">
        <f t="shared" si="26"/>
        <v>40.000000000000007</v>
      </c>
      <c r="AS19">
        <f t="shared" si="27"/>
        <v>19.999999999999993</v>
      </c>
    </row>
    <row r="20" spans="1:45" x14ac:dyDescent="0.2">
      <c r="A20" t="s">
        <v>58</v>
      </c>
      <c r="B20">
        <v>3465</v>
      </c>
      <c r="C20">
        <v>35</v>
      </c>
      <c r="D20">
        <f>B20-C20</f>
        <v>3430</v>
      </c>
      <c r="E20" s="5">
        <f>R20/D20</f>
        <v>0.17696793002915451</v>
      </c>
      <c r="F20" s="5">
        <f>AC20/D20</f>
        <v>0.160932944606414</v>
      </c>
      <c r="G20" s="5">
        <f>AG20/D20</f>
        <v>0.16588921282798832</v>
      </c>
      <c r="H20" s="5">
        <f>AK20/D20</f>
        <v>5.7142857142857141E-2</v>
      </c>
      <c r="I20" s="5">
        <f>AL20/D20</f>
        <v>0.24810495626822157</v>
      </c>
      <c r="J20" s="5">
        <f>AM20/D20</f>
        <v>6.2682215743440239E-2</v>
      </c>
      <c r="K20" s="5">
        <f>SUM(E20:H20)</f>
        <v>0.56093294460641396</v>
      </c>
      <c r="L20" s="5">
        <f>SUM(I20:J20)</f>
        <v>0.31078717201166184</v>
      </c>
      <c r="M20" s="5">
        <f>SUM(AN20:AP20,AQ20)/D20</f>
        <v>0.1282798833819242</v>
      </c>
      <c r="N20">
        <v>380</v>
      </c>
      <c r="O20">
        <v>47</v>
      </c>
      <c r="P20">
        <v>65</v>
      </c>
      <c r="Q20">
        <v>115</v>
      </c>
      <c r="R20">
        <f>SUM(N20:Q20)</f>
        <v>607</v>
      </c>
      <c r="S20">
        <v>151</v>
      </c>
      <c r="T20">
        <v>118</v>
      </c>
      <c r="U20">
        <v>21</v>
      </c>
      <c r="V20">
        <v>19</v>
      </c>
      <c r="W20">
        <v>23</v>
      </c>
      <c r="X20">
        <v>43</v>
      </c>
      <c r="Y20">
        <v>55</v>
      </c>
      <c r="Z20">
        <v>43</v>
      </c>
      <c r="AA20">
        <v>36</v>
      </c>
      <c r="AB20">
        <v>43</v>
      </c>
      <c r="AC20">
        <f>SUM(S20:AB20)</f>
        <v>552</v>
      </c>
      <c r="AD20">
        <v>501</v>
      </c>
      <c r="AE20">
        <v>31</v>
      </c>
      <c r="AF20">
        <v>37</v>
      </c>
      <c r="AG20">
        <f>SUM(AD20:AF20)</f>
        <v>569</v>
      </c>
      <c r="AH20">
        <v>161</v>
      </c>
      <c r="AI20">
        <v>5</v>
      </c>
      <c r="AJ20">
        <v>30</v>
      </c>
      <c r="AK20">
        <f>SUM(AH20:AJ20)</f>
        <v>196</v>
      </c>
      <c r="AL20">
        <v>851</v>
      </c>
      <c r="AM20">
        <v>215</v>
      </c>
      <c r="AN20">
        <v>280</v>
      </c>
      <c r="AO20">
        <v>119</v>
      </c>
      <c r="AP20">
        <v>10</v>
      </c>
      <c r="AQ20">
        <v>31</v>
      </c>
      <c r="AR20">
        <f>K20*D20</f>
        <v>1924</v>
      </c>
      <c r="AS20">
        <f>D20-AR20</f>
        <v>1506</v>
      </c>
    </row>
    <row r="21" spans="1:45" x14ac:dyDescent="0.2">
      <c r="A21" t="s">
        <v>59</v>
      </c>
      <c r="B21">
        <v>259</v>
      </c>
      <c r="C21">
        <v>2</v>
      </c>
      <c r="D21">
        <f>B21-C21</f>
        <v>257</v>
      </c>
      <c r="E21" s="5">
        <f>R21/D21</f>
        <v>0.20622568093385213</v>
      </c>
      <c r="F21" s="5">
        <f>AC21/D21</f>
        <v>0.2140077821011673</v>
      </c>
      <c r="G21" s="5">
        <f>AG21/D21</f>
        <v>0.21011673151750973</v>
      </c>
      <c r="H21" s="5">
        <f>AK21/D21</f>
        <v>5.4474708171206226E-2</v>
      </c>
      <c r="I21" s="5">
        <f>AL21/D21</f>
        <v>0.14396887159533073</v>
      </c>
      <c r="J21" s="5">
        <f>AM21/D21</f>
        <v>5.4474708171206226E-2</v>
      </c>
      <c r="K21" s="5">
        <f>SUM(E21:H21)</f>
        <v>0.68482490272373542</v>
      </c>
      <c r="L21" s="5">
        <f>SUM(I21:J21)</f>
        <v>0.19844357976653695</v>
      </c>
      <c r="M21" s="5">
        <f>SUM(AN21:AP21,AQ21)/D21</f>
        <v>0.11673151750972763</v>
      </c>
      <c r="N21">
        <v>29</v>
      </c>
      <c r="O21">
        <v>2</v>
      </c>
      <c r="P21">
        <v>7</v>
      </c>
      <c r="Q21">
        <v>15</v>
      </c>
      <c r="R21">
        <f>SUM(N21:Q21)</f>
        <v>53</v>
      </c>
      <c r="S21">
        <v>11</v>
      </c>
      <c r="T21">
        <v>17</v>
      </c>
      <c r="U21">
        <v>1</v>
      </c>
      <c r="V21">
        <v>4</v>
      </c>
      <c r="W21">
        <v>6</v>
      </c>
      <c r="X21">
        <v>1</v>
      </c>
      <c r="Y21">
        <v>2</v>
      </c>
      <c r="Z21">
        <v>5</v>
      </c>
      <c r="AA21">
        <v>2</v>
      </c>
      <c r="AB21">
        <v>6</v>
      </c>
      <c r="AC21">
        <f>SUM(S21:AB21)</f>
        <v>55</v>
      </c>
      <c r="AD21">
        <v>50</v>
      </c>
      <c r="AE21">
        <v>0</v>
      </c>
      <c r="AF21">
        <v>4</v>
      </c>
      <c r="AG21">
        <f>SUM(AD21:AF21)</f>
        <v>54</v>
      </c>
      <c r="AH21">
        <v>13</v>
      </c>
      <c r="AI21">
        <v>0</v>
      </c>
      <c r="AJ21">
        <v>1</v>
      </c>
      <c r="AK21">
        <f>SUM(AH21:AJ21)</f>
        <v>14</v>
      </c>
      <c r="AL21">
        <v>37</v>
      </c>
      <c r="AM21">
        <v>14</v>
      </c>
      <c r="AN21">
        <v>20</v>
      </c>
      <c r="AO21">
        <v>3</v>
      </c>
      <c r="AP21">
        <v>0</v>
      </c>
      <c r="AQ21">
        <v>7</v>
      </c>
      <c r="AR21">
        <f>K21*D21</f>
        <v>176</v>
      </c>
      <c r="AS21">
        <f>D21-AR21</f>
        <v>81</v>
      </c>
    </row>
    <row r="22" spans="1:45" x14ac:dyDescent="0.2">
      <c r="A22" t="s">
        <v>56</v>
      </c>
      <c r="B22">
        <v>5467</v>
      </c>
      <c r="C22">
        <v>115</v>
      </c>
      <c r="D22">
        <f>B22-C22</f>
        <v>5352</v>
      </c>
      <c r="E22" s="5">
        <f>R22/D22</f>
        <v>0.15732436472346786</v>
      </c>
      <c r="F22" s="5">
        <f>AC22/D22</f>
        <v>0.17096412556053811</v>
      </c>
      <c r="G22" s="5">
        <f>AG22/D22</f>
        <v>0.17021674140508222</v>
      </c>
      <c r="H22" s="5">
        <f>AK22/D22</f>
        <v>6.1659192825112105E-2</v>
      </c>
      <c r="I22" s="5">
        <f>AL22/D22</f>
        <v>0.23748131539611361</v>
      </c>
      <c r="J22" s="5">
        <f>AM22/D22</f>
        <v>6.4275037369207769E-2</v>
      </c>
      <c r="K22" s="5">
        <f>SUM(E22:H22)</f>
        <v>0.56016442451420034</v>
      </c>
      <c r="L22" s="5">
        <f>SUM(I22:J22)</f>
        <v>0.30175635276532137</v>
      </c>
      <c r="M22" s="5">
        <f>SUM(AN22:AP22,AQ22)/D22</f>
        <v>0.13807922272047832</v>
      </c>
      <c r="N22">
        <v>488</v>
      </c>
      <c r="O22">
        <v>92</v>
      </c>
      <c r="P22">
        <v>96</v>
      </c>
      <c r="Q22">
        <v>166</v>
      </c>
      <c r="R22">
        <f>SUM(N22:Q22)</f>
        <v>842</v>
      </c>
      <c r="S22">
        <v>249</v>
      </c>
      <c r="T22">
        <v>214</v>
      </c>
      <c r="U22">
        <v>33</v>
      </c>
      <c r="V22">
        <v>31</v>
      </c>
      <c r="W22">
        <v>47</v>
      </c>
      <c r="X22">
        <v>64</v>
      </c>
      <c r="Y22">
        <v>60</v>
      </c>
      <c r="Z22">
        <v>53</v>
      </c>
      <c r="AA22">
        <v>80</v>
      </c>
      <c r="AB22">
        <v>84</v>
      </c>
      <c r="AC22">
        <f>SUM(S22:AB22)</f>
        <v>915</v>
      </c>
      <c r="AD22">
        <v>806</v>
      </c>
      <c r="AE22">
        <v>49</v>
      </c>
      <c r="AF22">
        <v>56</v>
      </c>
      <c r="AG22">
        <f>SUM(AD22:AF22)</f>
        <v>911</v>
      </c>
      <c r="AH22">
        <v>255</v>
      </c>
      <c r="AI22">
        <v>14</v>
      </c>
      <c r="AJ22">
        <v>61</v>
      </c>
      <c r="AK22">
        <f>SUM(AH22:AJ22)</f>
        <v>330</v>
      </c>
      <c r="AL22">
        <v>1271</v>
      </c>
      <c r="AM22">
        <v>344</v>
      </c>
      <c r="AN22">
        <v>475</v>
      </c>
      <c r="AO22">
        <v>190</v>
      </c>
      <c r="AP22">
        <v>18</v>
      </c>
      <c r="AQ22">
        <v>56</v>
      </c>
      <c r="AR22">
        <f>K22*D22</f>
        <v>2998.0000000000005</v>
      </c>
      <c r="AS22">
        <f>D22-AR22</f>
        <v>2353.9999999999995</v>
      </c>
    </row>
    <row r="23" spans="1:45" x14ac:dyDescent="0.2">
      <c r="A23" t="s">
        <v>57</v>
      </c>
      <c r="B23">
        <v>314</v>
      </c>
      <c r="C23">
        <v>7</v>
      </c>
      <c r="D23">
        <f>B23-C23</f>
        <v>307</v>
      </c>
      <c r="E23" s="5">
        <f>R23/D23</f>
        <v>0.13680781758957655</v>
      </c>
      <c r="F23" s="5">
        <f>AC23/D23</f>
        <v>0.20521172638436483</v>
      </c>
      <c r="G23" s="5">
        <f>AG23/D23</f>
        <v>0.18892508143322476</v>
      </c>
      <c r="H23" s="5">
        <f>AK23/D23</f>
        <v>6.5146579804560262E-2</v>
      </c>
      <c r="I23" s="5">
        <f>AL23/D23</f>
        <v>0.1986970684039088</v>
      </c>
      <c r="J23" s="5">
        <f>AM23/D23</f>
        <v>6.1889250814332247E-2</v>
      </c>
      <c r="K23" s="5">
        <f>SUM(E23:H23)</f>
        <v>0.59609120521172643</v>
      </c>
      <c r="L23" s="5">
        <f>SUM(I23:J23)</f>
        <v>0.26058631921824105</v>
      </c>
      <c r="M23" s="5">
        <f>SUM(AN23:AP23,AQ23)/D23</f>
        <v>0.14332247557003258</v>
      </c>
      <c r="N23">
        <v>15</v>
      </c>
      <c r="O23">
        <v>4</v>
      </c>
      <c r="P23">
        <v>11</v>
      </c>
      <c r="Q23">
        <v>12</v>
      </c>
      <c r="R23">
        <f>SUM(N23:Q23)</f>
        <v>42</v>
      </c>
      <c r="S23">
        <v>18</v>
      </c>
      <c r="T23">
        <v>16</v>
      </c>
      <c r="U23">
        <v>2</v>
      </c>
      <c r="V23">
        <v>3</v>
      </c>
      <c r="W23">
        <v>4</v>
      </c>
      <c r="X23">
        <v>3</v>
      </c>
      <c r="Y23">
        <v>3</v>
      </c>
      <c r="Z23">
        <v>5</v>
      </c>
      <c r="AA23">
        <v>4</v>
      </c>
      <c r="AB23">
        <v>5</v>
      </c>
      <c r="AC23">
        <f>SUM(S23:AB23)</f>
        <v>63</v>
      </c>
      <c r="AD23">
        <v>55</v>
      </c>
      <c r="AE23">
        <v>2</v>
      </c>
      <c r="AF23">
        <v>1</v>
      </c>
      <c r="AG23">
        <f>SUM(AD23:AF23)</f>
        <v>58</v>
      </c>
      <c r="AH23">
        <v>18</v>
      </c>
      <c r="AI23">
        <v>1</v>
      </c>
      <c r="AJ23">
        <v>1</v>
      </c>
      <c r="AK23">
        <f>SUM(AH23:AJ23)</f>
        <v>20</v>
      </c>
      <c r="AL23">
        <v>61</v>
      </c>
      <c r="AM23">
        <v>19</v>
      </c>
      <c r="AN23">
        <v>27</v>
      </c>
      <c r="AO23">
        <v>9</v>
      </c>
      <c r="AP23">
        <v>3</v>
      </c>
      <c r="AQ23">
        <v>5</v>
      </c>
      <c r="AR23">
        <f>K23*D23</f>
        <v>183</v>
      </c>
      <c r="AS23">
        <f>D23-AR23</f>
        <v>124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cato_df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2019-03-21T16:04:26Z</dcterms:created>
  <dcterms:modified xsi:type="dcterms:W3CDTF">2019-09-14T14:16:27Z</dcterms:modified>
</cp:coreProperties>
</file>