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sha\Desktop\Aoyama Article\Final - to submit Oct 2021\"/>
    </mc:Choice>
  </mc:AlternateContent>
  <xr:revisionPtr revIDLastSave="0" documentId="13_ncr:1_{9DE448C2-7207-4A04-A861-6A057606A4DF}" xr6:coauthVersionLast="47" xr6:coauthVersionMax="47" xr10:uidLastSave="{00000000-0000-0000-0000-000000000000}"/>
  <bookViews>
    <workbookView xWindow="-108" yWindow="-108" windowWidth="23256" windowHeight="12576" xr2:uid="{A426AE72-3299-445D-9DE6-2A0C3D8F0DA9}"/>
  </bookViews>
  <sheets>
    <sheet name="S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3" i="1" l="1"/>
  <c r="E133" i="1"/>
  <c r="I132" i="1"/>
  <c r="E132" i="1"/>
  <c r="I131" i="1"/>
  <c r="E131" i="1"/>
  <c r="I130" i="1"/>
  <c r="E130" i="1"/>
  <c r="I129" i="1"/>
  <c r="G129" i="1"/>
  <c r="E129" i="1"/>
  <c r="I128" i="1"/>
  <c r="G128" i="1"/>
  <c r="I127" i="1"/>
  <c r="E127" i="1"/>
  <c r="I126" i="1"/>
  <c r="G126" i="1"/>
  <c r="I125" i="1"/>
  <c r="G125" i="1"/>
  <c r="I124" i="1"/>
  <c r="E124" i="1"/>
  <c r="I123" i="1"/>
  <c r="G123" i="1"/>
  <c r="E123" i="1"/>
  <c r="I122" i="1"/>
  <c r="E122" i="1"/>
  <c r="I121" i="1"/>
  <c r="E121" i="1"/>
  <c r="I120" i="1"/>
  <c r="E120" i="1"/>
  <c r="I119" i="1"/>
  <c r="G119" i="1"/>
  <c r="E119" i="1"/>
  <c r="I118" i="1"/>
  <c r="E118" i="1"/>
  <c r="I117" i="1"/>
  <c r="E117" i="1"/>
  <c r="I116" i="1"/>
  <c r="E116" i="1"/>
  <c r="I115" i="1"/>
  <c r="E115" i="1"/>
  <c r="I114" i="1"/>
  <c r="E114" i="1"/>
  <c r="I111" i="1"/>
  <c r="E111" i="1"/>
  <c r="I110" i="1"/>
  <c r="E110" i="1"/>
  <c r="I109" i="1"/>
  <c r="E109" i="1"/>
  <c r="I108" i="1"/>
  <c r="I107" i="1"/>
  <c r="I106" i="1"/>
  <c r="E106" i="1"/>
  <c r="I105" i="1"/>
  <c r="E105" i="1"/>
  <c r="I104" i="1"/>
  <c r="E104" i="1"/>
  <c r="I103" i="1"/>
  <c r="E103" i="1"/>
  <c r="H100" i="1"/>
  <c r="I100" i="1" s="1"/>
  <c r="E100" i="1"/>
  <c r="D100" i="1"/>
  <c r="I99" i="1"/>
  <c r="E99" i="1"/>
  <c r="I98" i="1"/>
  <c r="E98" i="1"/>
  <c r="I97" i="1"/>
  <c r="E97" i="1"/>
  <c r="I96" i="1"/>
  <c r="G96" i="1"/>
  <c r="I95" i="1"/>
  <c r="E95" i="1"/>
  <c r="I94" i="1"/>
  <c r="E94" i="1"/>
  <c r="I93" i="1"/>
  <c r="E93" i="1"/>
  <c r="I92" i="1"/>
  <c r="E92" i="1"/>
  <c r="I91" i="1"/>
  <c r="E91" i="1"/>
  <c r="I90" i="1"/>
  <c r="E90" i="1"/>
  <c r="I89" i="1"/>
  <c r="E89" i="1"/>
  <c r="I88" i="1"/>
  <c r="E88" i="1"/>
  <c r="I87" i="1"/>
  <c r="E87" i="1"/>
  <c r="I86" i="1"/>
  <c r="G86" i="1"/>
  <c r="E86" i="1"/>
  <c r="I85" i="1"/>
  <c r="E85" i="1"/>
  <c r="I84" i="1"/>
  <c r="E84" i="1"/>
  <c r="I83" i="1"/>
  <c r="E83" i="1"/>
  <c r="I82" i="1"/>
  <c r="E82" i="1"/>
  <c r="I81" i="1"/>
  <c r="E81" i="1"/>
  <c r="I77" i="1"/>
  <c r="E77" i="1"/>
  <c r="I76" i="1"/>
  <c r="E76" i="1"/>
  <c r="I73" i="1"/>
  <c r="E73" i="1"/>
  <c r="I72" i="1"/>
  <c r="E72" i="1"/>
  <c r="I71" i="1"/>
  <c r="E71" i="1"/>
  <c r="I70" i="1"/>
  <c r="I69" i="1"/>
  <c r="E69" i="1"/>
  <c r="I68" i="1"/>
  <c r="E68" i="1"/>
  <c r="I67" i="1"/>
  <c r="E67" i="1"/>
  <c r="I66" i="1"/>
  <c r="E66" i="1"/>
  <c r="I63" i="1"/>
  <c r="D63" i="1"/>
  <c r="E63" i="1" s="1"/>
  <c r="I62" i="1"/>
  <c r="E62" i="1"/>
  <c r="I61" i="1"/>
  <c r="E61" i="1"/>
  <c r="I60" i="1"/>
  <c r="E60" i="1"/>
  <c r="I59" i="1"/>
  <c r="E59" i="1"/>
  <c r="I58" i="1"/>
  <c r="G58" i="1"/>
  <c r="E58" i="1"/>
  <c r="I57" i="1"/>
  <c r="G57" i="1"/>
  <c r="I56" i="1"/>
  <c r="G56" i="1"/>
  <c r="E56" i="1"/>
  <c r="I55" i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G47" i="1"/>
  <c r="E47" i="1"/>
  <c r="I46" i="1"/>
  <c r="E46" i="1"/>
  <c r="I45" i="1"/>
  <c r="E45" i="1"/>
  <c r="I42" i="1"/>
  <c r="H42" i="1"/>
  <c r="E42" i="1"/>
  <c r="D42" i="1"/>
  <c r="I41" i="1"/>
  <c r="E41" i="1"/>
  <c r="I40" i="1"/>
  <c r="E40" i="1"/>
  <c r="I39" i="1"/>
  <c r="E39" i="1"/>
  <c r="I38" i="1"/>
  <c r="E38" i="1"/>
  <c r="I37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0" i="1"/>
  <c r="E20" i="1"/>
  <c r="I19" i="1"/>
  <c r="E19" i="1"/>
  <c r="I18" i="1"/>
  <c r="G18" i="1"/>
  <c r="E18" i="1"/>
  <c r="I17" i="1"/>
  <c r="G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G7" i="1"/>
  <c r="E7" i="1"/>
  <c r="I6" i="1"/>
  <c r="E6" i="1"/>
  <c r="I5" i="1"/>
  <c r="E5" i="1"/>
  <c r="I4" i="1"/>
  <c r="E4" i="1"/>
</calcChain>
</file>

<file path=xl/sharedStrings.xml><?xml version="1.0" encoding="utf-8"?>
<sst xmlns="http://schemas.openxmlformats.org/spreadsheetml/2006/main" count="321" uniqueCount="107">
  <si>
    <t>Unmodified</t>
  </si>
  <si>
    <t>Modified</t>
  </si>
  <si>
    <t>Total</t>
  </si>
  <si>
    <t>Real Phase A-24 Platform</t>
  </si>
  <si>
    <t>Common Name</t>
  </si>
  <si>
    <t>Scientific Name</t>
  </si>
  <si>
    <t>NISP</t>
  </si>
  <si>
    <t>%</t>
  </si>
  <si>
    <t>Lowland paca</t>
  </si>
  <si>
    <t>Cuniculus paca</t>
  </si>
  <si>
    <t>Raccoon</t>
  </si>
  <si>
    <t>Procyon lotor</t>
  </si>
  <si>
    <t>Domestic dog</t>
  </si>
  <si>
    <t>Canis lupus familiaris</t>
  </si>
  <si>
    <t>Unid. carnivore</t>
  </si>
  <si>
    <t>Carnivora, unid.</t>
  </si>
  <si>
    <t>White-tailed deer</t>
  </si>
  <si>
    <t>Odocoileus virginianus</t>
  </si>
  <si>
    <t>Unid. deer</t>
  </si>
  <si>
    <t>Cervidae</t>
  </si>
  <si>
    <t>Unid. medium-large mammal</t>
  </si>
  <si>
    <t>Mammalia, medium-large</t>
  </si>
  <si>
    <t>Unid. mammal</t>
  </si>
  <si>
    <t>Mammalia</t>
  </si>
  <si>
    <t>Barn owl</t>
  </si>
  <si>
    <t>Tyto alba</t>
  </si>
  <si>
    <t>Unid. medium-large bird</t>
  </si>
  <si>
    <t>Aves, medium-large</t>
  </si>
  <si>
    <t>Unid. turtle</t>
  </si>
  <si>
    <t>Testudines</t>
  </si>
  <si>
    <t>Catfish</t>
  </si>
  <si>
    <t>Siluriformes</t>
  </si>
  <si>
    <t>Unid. boney fish</t>
  </si>
  <si>
    <t>Actinopterygii</t>
  </si>
  <si>
    <t>Unid. vertebrate</t>
  </si>
  <si>
    <t>Vertebrata, unid.</t>
  </si>
  <si>
    <t>Freshwater mussel</t>
  </si>
  <si>
    <t>Unionidae</t>
  </si>
  <si>
    <t>Apple snail</t>
  </si>
  <si>
    <t>Pomacea flagellata</t>
  </si>
  <si>
    <t>Real Phase Structure Pemech-3rd</t>
  </si>
  <si>
    <t>Opossum</t>
  </si>
  <si>
    <t>Didelphidae</t>
  </si>
  <si>
    <t>Unid. medium-small mammal</t>
  </si>
  <si>
    <t>Mammalia, medium-small</t>
  </si>
  <si>
    <t>Mud/musk turtle</t>
  </si>
  <si>
    <t>Kinosternidae/Staurotypidae</t>
  </si>
  <si>
    <t>Mesoamerican slider</t>
  </si>
  <si>
    <t>Trachemys venusta</t>
  </si>
  <si>
    <t>Tropical gar</t>
  </si>
  <si>
    <t>Atractosteus tropicus</t>
  </si>
  <si>
    <r>
      <t>Cathorops</t>
    </r>
    <r>
      <rPr>
        <sz val="11"/>
        <rFont val="Calibri"/>
        <family val="2"/>
        <scheme val="minor"/>
      </rPr>
      <t xml:space="preserve"> sp.</t>
    </r>
  </si>
  <si>
    <t>Vertebrata</t>
  </si>
  <si>
    <t>Wolf snail</t>
  </si>
  <si>
    <r>
      <t>Euglandina</t>
    </r>
    <r>
      <rPr>
        <sz val="11"/>
        <rFont val="Calibri"/>
        <family val="2"/>
        <scheme val="minor"/>
      </rPr>
      <t xml:space="preserve"> sp.</t>
    </r>
  </si>
  <si>
    <t>Cone snail</t>
  </si>
  <si>
    <r>
      <t xml:space="preserve">Bulimulus </t>
    </r>
    <r>
      <rPr>
        <sz val="11"/>
        <rFont val="Calibri"/>
        <family val="2"/>
        <scheme val="minor"/>
      </rPr>
      <t>sp.</t>
    </r>
  </si>
  <si>
    <t>Unid. terrestrial snail</t>
  </si>
  <si>
    <t>Gastropoda, terrestrial</t>
  </si>
  <si>
    <t>Escoba Phase Kaaxkut Midden</t>
  </si>
  <si>
    <t>Armadillo</t>
  </si>
  <si>
    <t>Dasypus novemcinctus</t>
  </si>
  <si>
    <t>Rat or mouse</t>
  </si>
  <si>
    <t>Rodentia, small</t>
  </si>
  <si>
    <t>Great-tailed grackle</t>
  </si>
  <si>
    <t>Quiscalus mexicanus</t>
  </si>
  <si>
    <t>Unid. small bird</t>
  </si>
  <si>
    <t>Aves, small</t>
  </si>
  <si>
    <t>Mexican musk turtle</t>
  </si>
  <si>
    <t>Staurotypus triporcatus</t>
  </si>
  <si>
    <t>Cichlid</t>
  </si>
  <si>
    <t>Cichlidae</t>
  </si>
  <si>
    <t>Atlantic marginella</t>
  </si>
  <si>
    <t>Prunum apicinum</t>
  </si>
  <si>
    <t>Terrestrial snail</t>
  </si>
  <si>
    <r>
      <rPr>
        <sz val="11"/>
        <rFont val="Calibri"/>
        <family val="2"/>
        <scheme val="minor"/>
      </rPr>
      <t>cf.</t>
    </r>
    <r>
      <rPr>
        <i/>
        <sz val="11"/>
        <rFont val="Calibri"/>
        <family val="2"/>
        <scheme val="minor"/>
      </rPr>
      <t xml:space="preserve"> Volutaxis</t>
    </r>
    <r>
      <rPr>
        <sz val="11"/>
        <rFont val="Calibri"/>
        <family val="2"/>
        <scheme val="minor"/>
      </rPr>
      <t xml:space="preserve"> or </t>
    </r>
    <r>
      <rPr>
        <i/>
        <sz val="11"/>
        <rFont val="Calibri"/>
        <family val="2"/>
        <scheme val="minor"/>
      </rPr>
      <t xml:space="preserve">Rectaxis </t>
    </r>
    <r>
      <rPr>
        <sz val="11"/>
        <rFont val="Calibri"/>
        <family val="2"/>
        <scheme val="minor"/>
      </rPr>
      <t>sp.</t>
    </r>
  </si>
  <si>
    <t>Escoba Phase Kotko Midden</t>
  </si>
  <si>
    <t>Marginella snail</t>
  </si>
  <si>
    <r>
      <rPr>
        <i/>
        <sz val="11"/>
        <rFont val="Calibri"/>
        <family val="2"/>
        <scheme val="minor"/>
      </rPr>
      <t>Prunum</t>
    </r>
    <r>
      <rPr>
        <sz val="11"/>
        <rFont val="Calibri"/>
        <family val="2"/>
        <scheme val="minor"/>
      </rPr>
      <t xml:space="preserve"> sp.</t>
    </r>
  </si>
  <si>
    <t>Escoba Phase B’ab’ay Midden</t>
  </si>
  <si>
    <t>Escoba Phase Str. A-15 Midden</t>
  </si>
  <si>
    <t>Carnivora</t>
  </si>
  <si>
    <t>Unid. lizard</t>
  </si>
  <si>
    <t>Lacertilia</t>
  </si>
  <si>
    <t>Unid. frog or toad</t>
  </si>
  <si>
    <t>Anura</t>
  </si>
  <si>
    <t>Tusk shell</t>
  </si>
  <si>
    <r>
      <t xml:space="preserve">Dentaliidae (cf. </t>
    </r>
    <r>
      <rPr>
        <i/>
        <sz val="11"/>
        <rFont val="Calibri"/>
        <family val="2"/>
        <scheme val="minor"/>
      </rPr>
      <t>Graptacme ebeora</t>
    </r>
    <r>
      <rPr>
        <sz val="11"/>
        <rFont val="Calibri"/>
        <family val="2"/>
        <scheme val="minor"/>
      </rPr>
      <t>)</t>
    </r>
  </si>
  <si>
    <r>
      <t>Prunum</t>
    </r>
    <r>
      <rPr>
        <sz val="11"/>
        <rFont val="Calibri"/>
        <family val="2"/>
        <scheme val="minor"/>
      </rPr>
      <t xml:space="preserve"> cf. </t>
    </r>
    <r>
      <rPr>
        <i/>
        <sz val="11"/>
        <rFont val="Calibri"/>
        <family val="2"/>
        <scheme val="minor"/>
      </rPr>
      <t xml:space="preserve">amabile </t>
    </r>
    <r>
      <rPr>
        <sz val="11"/>
        <rFont val="Calibri"/>
        <family val="2"/>
        <scheme val="minor"/>
      </rPr>
      <t xml:space="preserve">or </t>
    </r>
    <r>
      <rPr>
        <i/>
        <sz val="11"/>
        <rFont val="Calibri"/>
        <family val="2"/>
        <scheme val="minor"/>
      </rPr>
      <t>labiatum</t>
    </r>
  </si>
  <si>
    <t>Escoba Phase Floor 10b, Central Plaza</t>
  </si>
  <si>
    <t>Olive snail</t>
  </si>
  <si>
    <t>Olivinae</t>
  </si>
  <si>
    <t>Escoba Phase Jul Midden, Central Plaza</t>
  </si>
  <si>
    <t>Rabbit</t>
  </si>
  <si>
    <r>
      <t xml:space="preserve">Sylvilagus </t>
    </r>
    <r>
      <rPr>
        <sz val="11"/>
        <rFont val="Calibri"/>
        <family val="2"/>
        <scheme val="minor"/>
      </rPr>
      <t>sp.</t>
    </r>
  </si>
  <si>
    <t>West Indian chank shell</t>
  </si>
  <si>
    <t>Turbinella angulata</t>
  </si>
  <si>
    <t>Unid. large marine snail</t>
  </si>
  <si>
    <t>Gastropoda, large marine</t>
  </si>
  <si>
    <t>Unid. marine snail</t>
  </si>
  <si>
    <t>Gastropoda, marine</t>
  </si>
  <si>
    <t>Unid. marine mollusk</t>
  </si>
  <si>
    <t>Mollusca, marine</t>
  </si>
  <si>
    <t>Jute</t>
  </si>
  <si>
    <r>
      <t xml:space="preserve">Pachychilus </t>
    </r>
    <r>
      <rPr>
        <sz val="11"/>
        <rFont val="Calibri"/>
        <family val="2"/>
        <scheme val="minor"/>
      </rPr>
      <t>cf.</t>
    </r>
    <r>
      <rPr>
        <i/>
        <sz val="11"/>
        <rFont val="Calibri"/>
        <family val="2"/>
        <scheme val="minor"/>
      </rPr>
      <t xml:space="preserve"> glaphyrus</t>
    </r>
  </si>
  <si>
    <r>
      <t>Bulimulus</t>
    </r>
    <r>
      <rPr>
        <sz val="11"/>
        <rFont val="Calibri"/>
        <family val="2"/>
        <scheme val="minor"/>
      </rPr>
      <t xml:space="preserve"> sp.</t>
    </r>
  </si>
  <si>
    <t>Supplementary Information: Species in Primary Contexts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</si>
</sst>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0" xfId="0" applyFont="1"/>
    <xf numFmtId="2" fontId="0" fillId="0" borderId="0" xfId="0" applyNumberFormat="1"/>
    <xf numFmtId="0" fontId="3" fillId="0" borderId="0" xfId="0" applyFont="1"/>
    <xf numFmtId="0" fontId="0" fillId="0" borderId="2" xfId="0" applyBorder="1"/>
    <xf numFmtId="2" fontId="0" fillId="0" borderId="2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7FF21-1C34-4C32-B6CD-FA1997D0E221}">
  <dimension ref="A1:I133"/>
  <sheetViews>
    <sheetView tabSelected="1" zoomScaleNormal="100" workbookViewId="0">
      <selection activeCell="K5" sqref="K5"/>
    </sheetView>
  </sheetViews>
  <sheetFormatPr defaultRowHeight="14.4" x14ac:dyDescent="0.3"/>
  <cols>
    <col min="1" max="1" width="29.5546875" customWidth="1"/>
    <col min="2" max="2" width="24.44140625" customWidth="1"/>
    <col min="3" max="3" width="22.109375" bestFit="1" customWidth="1"/>
    <col min="4" max="4" width="10.5546875" bestFit="1" customWidth="1"/>
    <col min="5" max="5" width="7.88671875" customWidth="1"/>
    <col min="6" max="6" width="8.33203125" bestFit="1" customWidth="1"/>
    <col min="9" max="9" width="9.5546875" bestFit="1" customWidth="1"/>
  </cols>
  <sheetData>
    <row r="1" spans="1:9" x14ac:dyDescent="0.3">
      <c r="A1" s="1" t="s">
        <v>106</v>
      </c>
    </row>
    <row r="2" spans="1:9" x14ac:dyDescent="0.3">
      <c r="A2" s="2"/>
      <c r="B2" s="2"/>
      <c r="C2" s="2"/>
      <c r="D2" s="9" t="s">
        <v>0</v>
      </c>
      <c r="E2" s="9"/>
      <c r="F2" s="9" t="s">
        <v>1</v>
      </c>
      <c r="G2" s="9"/>
      <c r="H2" s="9" t="s">
        <v>2</v>
      </c>
      <c r="I2" s="9"/>
    </row>
    <row r="3" spans="1:9" x14ac:dyDescent="0.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</row>
    <row r="4" spans="1:9" x14ac:dyDescent="0.3">
      <c r="B4" t="s">
        <v>8</v>
      </c>
      <c r="C4" s="4" t="s">
        <v>9</v>
      </c>
      <c r="D4">
        <v>1</v>
      </c>
      <c r="E4" s="5">
        <f>D4/69*100</f>
        <v>1.4492753623188406</v>
      </c>
      <c r="H4">
        <v>1</v>
      </c>
      <c r="I4" s="5">
        <f>H4/72*100</f>
        <v>1.3888888888888888</v>
      </c>
    </row>
    <row r="5" spans="1:9" x14ac:dyDescent="0.3">
      <c r="B5" t="s">
        <v>10</v>
      </c>
      <c r="C5" s="4" t="s">
        <v>11</v>
      </c>
      <c r="D5">
        <v>2</v>
      </c>
      <c r="E5" s="5">
        <f t="shared" ref="E5:E20" si="0">D5/69*100</f>
        <v>2.8985507246376812</v>
      </c>
      <c r="H5">
        <v>2</v>
      </c>
      <c r="I5" s="5">
        <f t="shared" ref="I5:I20" si="1">H5/72*100</f>
        <v>2.7777777777777777</v>
      </c>
    </row>
    <row r="6" spans="1:9" x14ac:dyDescent="0.3">
      <c r="B6" t="s">
        <v>12</v>
      </c>
      <c r="C6" s="4" t="s">
        <v>13</v>
      </c>
      <c r="D6">
        <v>13</v>
      </c>
      <c r="E6" s="5">
        <f t="shared" si="0"/>
        <v>18.840579710144929</v>
      </c>
      <c r="H6">
        <v>13</v>
      </c>
      <c r="I6" s="5">
        <f t="shared" si="1"/>
        <v>18.055555555555554</v>
      </c>
    </row>
    <row r="7" spans="1:9" x14ac:dyDescent="0.3">
      <c r="B7" t="s">
        <v>14</v>
      </c>
      <c r="C7" s="6" t="s">
        <v>15</v>
      </c>
      <c r="D7">
        <v>5</v>
      </c>
      <c r="E7" s="5">
        <f t="shared" si="0"/>
        <v>7.2463768115942031</v>
      </c>
      <c r="F7">
        <v>1</v>
      </c>
      <c r="G7" s="5">
        <f>1/3*100</f>
        <v>33.333333333333329</v>
      </c>
      <c r="H7">
        <v>6</v>
      </c>
      <c r="I7" s="5">
        <f t="shared" si="1"/>
        <v>8.3333333333333321</v>
      </c>
    </row>
    <row r="8" spans="1:9" x14ac:dyDescent="0.3">
      <c r="B8" t="s">
        <v>16</v>
      </c>
      <c r="C8" s="4" t="s">
        <v>17</v>
      </c>
      <c r="D8">
        <v>3</v>
      </c>
      <c r="E8" s="5">
        <f t="shared" si="0"/>
        <v>4.3478260869565215</v>
      </c>
      <c r="G8" s="5"/>
      <c r="H8">
        <v>3</v>
      </c>
      <c r="I8" s="5">
        <f t="shared" si="1"/>
        <v>4.1666666666666661</v>
      </c>
    </row>
    <row r="9" spans="1:9" x14ac:dyDescent="0.3">
      <c r="B9" t="s">
        <v>18</v>
      </c>
      <c r="C9" s="6" t="s">
        <v>19</v>
      </c>
      <c r="D9">
        <v>1</v>
      </c>
      <c r="E9" s="5">
        <f t="shared" si="0"/>
        <v>1.4492753623188406</v>
      </c>
      <c r="G9" s="5"/>
      <c r="H9">
        <v>1</v>
      </c>
      <c r="I9" s="5">
        <f t="shared" si="1"/>
        <v>1.3888888888888888</v>
      </c>
    </row>
    <row r="10" spans="1:9" x14ac:dyDescent="0.3">
      <c r="B10" t="s">
        <v>20</v>
      </c>
      <c r="C10" s="6" t="s">
        <v>21</v>
      </c>
      <c r="D10">
        <v>4</v>
      </c>
      <c r="E10" s="5">
        <f t="shared" si="0"/>
        <v>5.7971014492753623</v>
      </c>
      <c r="G10" s="5"/>
      <c r="H10">
        <v>4</v>
      </c>
      <c r="I10" s="5">
        <f t="shared" si="1"/>
        <v>5.5555555555555554</v>
      </c>
    </row>
    <row r="11" spans="1:9" x14ac:dyDescent="0.3">
      <c r="B11" t="s">
        <v>22</v>
      </c>
      <c r="C11" s="6" t="s">
        <v>23</v>
      </c>
      <c r="D11">
        <v>9</v>
      </c>
      <c r="E11" s="5">
        <f t="shared" si="0"/>
        <v>13.043478260869565</v>
      </c>
      <c r="G11" s="5"/>
      <c r="H11">
        <v>9</v>
      </c>
      <c r="I11" s="5">
        <f t="shared" si="1"/>
        <v>12.5</v>
      </c>
    </row>
    <row r="12" spans="1:9" x14ac:dyDescent="0.3">
      <c r="B12" t="s">
        <v>24</v>
      </c>
      <c r="C12" s="4" t="s">
        <v>25</v>
      </c>
      <c r="D12">
        <v>1</v>
      </c>
      <c r="E12" s="5">
        <f t="shared" si="0"/>
        <v>1.4492753623188406</v>
      </c>
      <c r="G12" s="5"/>
      <c r="H12">
        <v>1</v>
      </c>
      <c r="I12" s="5">
        <f t="shared" si="1"/>
        <v>1.3888888888888888</v>
      </c>
    </row>
    <row r="13" spans="1:9" x14ac:dyDescent="0.3">
      <c r="B13" t="s">
        <v>26</v>
      </c>
      <c r="C13" s="6" t="s">
        <v>27</v>
      </c>
      <c r="D13">
        <v>1</v>
      </c>
      <c r="E13" s="5">
        <f t="shared" si="0"/>
        <v>1.4492753623188406</v>
      </c>
      <c r="G13" s="5"/>
      <c r="H13">
        <v>1</v>
      </c>
      <c r="I13" s="5">
        <f t="shared" si="1"/>
        <v>1.3888888888888888</v>
      </c>
    </row>
    <row r="14" spans="1:9" x14ac:dyDescent="0.3">
      <c r="B14" t="s">
        <v>28</v>
      </c>
      <c r="C14" s="6" t="s">
        <v>29</v>
      </c>
      <c r="D14">
        <v>8</v>
      </c>
      <c r="E14" s="5">
        <f t="shared" si="0"/>
        <v>11.594202898550725</v>
      </c>
      <c r="G14" s="5"/>
      <c r="H14">
        <v>8</v>
      </c>
      <c r="I14" s="5">
        <f t="shared" si="1"/>
        <v>11.111111111111111</v>
      </c>
    </row>
    <row r="15" spans="1:9" x14ac:dyDescent="0.3">
      <c r="B15" t="s">
        <v>30</v>
      </c>
      <c r="C15" s="6" t="s">
        <v>31</v>
      </c>
      <c r="D15">
        <v>3</v>
      </c>
      <c r="E15" s="5">
        <f t="shared" si="0"/>
        <v>4.3478260869565215</v>
      </c>
      <c r="G15" s="5"/>
      <c r="H15">
        <v>3</v>
      </c>
      <c r="I15" s="5">
        <f t="shared" si="1"/>
        <v>4.1666666666666661</v>
      </c>
    </row>
    <row r="16" spans="1:9" x14ac:dyDescent="0.3">
      <c r="B16" t="s">
        <v>32</v>
      </c>
      <c r="C16" s="6" t="s">
        <v>33</v>
      </c>
      <c r="D16">
        <v>4</v>
      </c>
      <c r="E16" s="5">
        <f t="shared" si="0"/>
        <v>5.7971014492753623</v>
      </c>
      <c r="G16" s="5"/>
      <c r="H16">
        <v>4</v>
      </c>
      <c r="I16" s="5">
        <f t="shared" si="1"/>
        <v>5.5555555555555554</v>
      </c>
    </row>
    <row r="17" spans="1:9" x14ac:dyDescent="0.3">
      <c r="B17" t="s">
        <v>34</v>
      </c>
      <c r="C17" s="6" t="s">
        <v>35</v>
      </c>
      <c r="D17">
        <v>5</v>
      </c>
      <c r="E17" s="5">
        <f t="shared" si="0"/>
        <v>7.2463768115942031</v>
      </c>
      <c r="F17">
        <v>1</v>
      </c>
      <c r="G17" s="5">
        <f>1/3*100</f>
        <v>33.333333333333329</v>
      </c>
      <c r="H17">
        <v>6</v>
      </c>
      <c r="I17" s="5">
        <f t="shared" si="1"/>
        <v>8.3333333333333321</v>
      </c>
    </row>
    <row r="18" spans="1:9" x14ac:dyDescent="0.3">
      <c r="B18" t="s">
        <v>36</v>
      </c>
      <c r="C18" s="6" t="s">
        <v>37</v>
      </c>
      <c r="D18">
        <v>2</v>
      </c>
      <c r="E18" s="5">
        <f t="shared" si="0"/>
        <v>2.8985507246376812</v>
      </c>
      <c r="F18">
        <v>1</v>
      </c>
      <c r="G18" s="5">
        <f>1/3*100</f>
        <v>33.333333333333329</v>
      </c>
      <c r="H18">
        <v>3</v>
      </c>
      <c r="I18" s="5">
        <f t="shared" si="1"/>
        <v>4.1666666666666661</v>
      </c>
    </row>
    <row r="19" spans="1:9" x14ac:dyDescent="0.3">
      <c r="B19" t="s">
        <v>38</v>
      </c>
      <c r="C19" s="4" t="s">
        <v>39</v>
      </c>
      <c r="D19">
        <v>7</v>
      </c>
      <c r="E19" s="5">
        <f t="shared" si="0"/>
        <v>10.144927536231885</v>
      </c>
      <c r="G19" s="5"/>
      <c r="H19">
        <v>7</v>
      </c>
      <c r="I19" s="5">
        <f t="shared" si="1"/>
        <v>9.7222222222222232</v>
      </c>
    </row>
    <row r="20" spans="1:9" x14ac:dyDescent="0.3">
      <c r="A20" s="7"/>
      <c r="B20" s="7" t="s">
        <v>2</v>
      </c>
      <c r="C20" s="7"/>
      <c r="D20" s="7">
        <v>69</v>
      </c>
      <c r="E20" s="8">
        <f t="shared" si="0"/>
        <v>100</v>
      </c>
      <c r="F20" s="7">
        <v>3</v>
      </c>
      <c r="G20" s="8">
        <v>100</v>
      </c>
      <c r="H20" s="7">
        <v>72</v>
      </c>
      <c r="I20" s="8">
        <f t="shared" si="1"/>
        <v>100</v>
      </c>
    </row>
    <row r="21" spans="1:9" x14ac:dyDescent="0.3">
      <c r="B21" s="1"/>
      <c r="C21" s="1"/>
      <c r="D21" s="10" t="s">
        <v>0</v>
      </c>
      <c r="E21" s="10"/>
      <c r="F21" s="10" t="s">
        <v>1</v>
      </c>
      <c r="G21" s="10"/>
      <c r="H21" s="10" t="s">
        <v>2</v>
      </c>
      <c r="I21" s="10"/>
    </row>
    <row r="22" spans="1:9" x14ac:dyDescent="0.3">
      <c r="A22" s="3" t="s">
        <v>40</v>
      </c>
      <c r="B22" s="3" t="s">
        <v>4</v>
      </c>
      <c r="C22" s="3" t="s">
        <v>5</v>
      </c>
      <c r="D22" s="3" t="s">
        <v>6</v>
      </c>
      <c r="E22" s="3" t="s">
        <v>7</v>
      </c>
      <c r="F22" s="3" t="s">
        <v>6</v>
      </c>
      <c r="G22" s="3" t="s">
        <v>7</v>
      </c>
      <c r="H22" s="3" t="s">
        <v>6</v>
      </c>
      <c r="I22" s="3" t="s">
        <v>7</v>
      </c>
    </row>
    <row r="23" spans="1:9" x14ac:dyDescent="0.3">
      <c r="B23" t="s">
        <v>41</v>
      </c>
      <c r="C23" s="6" t="s">
        <v>42</v>
      </c>
      <c r="D23">
        <v>1</v>
      </c>
      <c r="E23" s="5">
        <f t="shared" ref="E23:E42" si="2">D23/396*100</f>
        <v>0.25252525252525254</v>
      </c>
      <c r="H23">
        <v>1</v>
      </c>
      <c r="I23" s="5">
        <f t="shared" ref="I23:I42" si="3">H23/400*100</f>
        <v>0.25</v>
      </c>
    </row>
    <row r="24" spans="1:9" x14ac:dyDescent="0.3">
      <c r="B24" t="s">
        <v>12</v>
      </c>
      <c r="C24" s="4" t="s">
        <v>13</v>
      </c>
      <c r="D24">
        <v>15</v>
      </c>
      <c r="E24" s="5">
        <f>D24/396*100</f>
        <v>3.7878787878787881</v>
      </c>
      <c r="H24">
        <v>15</v>
      </c>
      <c r="I24" s="5">
        <f>H24/400*100</f>
        <v>3.75</v>
      </c>
    </row>
    <row r="25" spans="1:9" x14ac:dyDescent="0.3">
      <c r="B25" t="s">
        <v>16</v>
      </c>
      <c r="C25" s="4" t="s">
        <v>17</v>
      </c>
      <c r="D25">
        <v>3</v>
      </c>
      <c r="E25" s="5">
        <f t="shared" si="2"/>
        <v>0.75757575757575757</v>
      </c>
      <c r="G25" s="5"/>
      <c r="H25">
        <v>3</v>
      </c>
      <c r="I25" s="5">
        <f t="shared" si="3"/>
        <v>0.75</v>
      </c>
    </row>
    <row r="26" spans="1:9" x14ac:dyDescent="0.3">
      <c r="B26" t="s">
        <v>20</v>
      </c>
      <c r="C26" s="6" t="s">
        <v>21</v>
      </c>
      <c r="D26">
        <v>6</v>
      </c>
      <c r="E26" s="5">
        <f>D26/396*100</f>
        <v>1.5151515151515151</v>
      </c>
      <c r="G26" s="5"/>
      <c r="H26">
        <v>6</v>
      </c>
      <c r="I26" s="5">
        <f>H26/400*100</f>
        <v>1.5</v>
      </c>
    </row>
    <row r="27" spans="1:9" x14ac:dyDescent="0.3">
      <c r="B27" t="s">
        <v>43</v>
      </c>
      <c r="C27" s="6" t="s">
        <v>44</v>
      </c>
      <c r="D27">
        <v>7</v>
      </c>
      <c r="E27" s="5">
        <f>D27/396*100</f>
        <v>1.7676767676767675</v>
      </c>
      <c r="G27" s="5"/>
      <c r="H27">
        <v>7</v>
      </c>
      <c r="I27" s="5">
        <f>H27/400*100</f>
        <v>1.7500000000000002</v>
      </c>
    </row>
    <row r="28" spans="1:9" x14ac:dyDescent="0.3">
      <c r="B28" t="s">
        <v>22</v>
      </c>
      <c r="C28" s="6" t="s">
        <v>23</v>
      </c>
      <c r="D28">
        <v>5</v>
      </c>
      <c r="E28" s="5">
        <f>D28/396*100</f>
        <v>1.2626262626262625</v>
      </c>
      <c r="F28">
        <v>4</v>
      </c>
      <c r="G28" s="5">
        <v>100</v>
      </c>
      <c r="H28">
        <v>9</v>
      </c>
      <c r="I28" s="5">
        <f>H28/400*100</f>
        <v>2.25</v>
      </c>
    </row>
    <row r="29" spans="1:9" x14ac:dyDescent="0.3">
      <c r="B29" t="s">
        <v>45</v>
      </c>
      <c r="C29" s="6" t="s">
        <v>46</v>
      </c>
      <c r="D29">
        <v>2</v>
      </c>
      <c r="E29" s="5">
        <f>D29/396*100</f>
        <v>0.50505050505050508</v>
      </c>
      <c r="H29">
        <v>2</v>
      </c>
      <c r="I29" s="5">
        <f>H29/400*100</f>
        <v>0.5</v>
      </c>
    </row>
    <row r="30" spans="1:9" x14ac:dyDescent="0.3">
      <c r="B30" t="s">
        <v>47</v>
      </c>
      <c r="C30" s="4" t="s">
        <v>48</v>
      </c>
      <c r="D30">
        <v>2</v>
      </c>
      <c r="E30" s="5">
        <f t="shared" si="2"/>
        <v>0.50505050505050508</v>
      </c>
      <c r="G30" s="5"/>
      <c r="H30">
        <v>2</v>
      </c>
      <c r="I30" s="5">
        <f t="shared" si="3"/>
        <v>0.5</v>
      </c>
    </row>
    <row r="31" spans="1:9" x14ac:dyDescent="0.3">
      <c r="B31" t="s">
        <v>28</v>
      </c>
      <c r="C31" s="6" t="s">
        <v>29</v>
      </c>
      <c r="D31">
        <v>1</v>
      </c>
      <c r="E31" s="5">
        <f>D31/396*100</f>
        <v>0.25252525252525254</v>
      </c>
      <c r="G31" s="5"/>
      <c r="H31">
        <v>1</v>
      </c>
      <c r="I31" s="5">
        <f>H31/400*100</f>
        <v>0.25</v>
      </c>
    </row>
    <row r="32" spans="1:9" x14ac:dyDescent="0.3">
      <c r="B32" t="s">
        <v>49</v>
      </c>
      <c r="C32" s="4" t="s">
        <v>50</v>
      </c>
      <c r="D32">
        <v>1</v>
      </c>
      <c r="E32" s="5">
        <f>D32/396*100</f>
        <v>0.25252525252525254</v>
      </c>
      <c r="H32">
        <v>1</v>
      </c>
      <c r="I32" s="5">
        <f>H32/400*100</f>
        <v>0.25</v>
      </c>
    </row>
    <row r="33" spans="1:9" x14ac:dyDescent="0.3">
      <c r="B33" t="s">
        <v>30</v>
      </c>
      <c r="C33" s="4" t="s">
        <v>51</v>
      </c>
      <c r="D33">
        <v>2</v>
      </c>
      <c r="E33" s="5">
        <f>D33/396*100</f>
        <v>0.50505050505050508</v>
      </c>
      <c r="H33">
        <v>2</v>
      </c>
      <c r="I33" s="5">
        <f>H33/400*100</f>
        <v>0.5</v>
      </c>
    </row>
    <row r="34" spans="1:9" x14ac:dyDescent="0.3">
      <c r="B34" t="s">
        <v>30</v>
      </c>
      <c r="C34" s="6" t="s">
        <v>31</v>
      </c>
      <c r="D34">
        <v>4</v>
      </c>
      <c r="E34" s="5">
        <f>D34/396*100</f>
        <v>1.0101010101010102</v>
      </c>
      <c r="G34" s="5"/>
      <c r="H34">
        <v>4</v>
      </c>
      <c r="I34" s="5">
        <f>H34/400*100</f>
        <v>1</v>
      </c>
    </row>
    <row r="35" spans="1:9" x14ac:dyDescent="0.3">
      <c r="B35" t="s">
        <v>32</v>
      </c>
      <c r="C35" s="6" t="s">
        <v>33</v>
      </c>
      <c r="D35">
        <v>24</v>
      </c>
      <c r="E35" s="5">
        <f>D35/396*100</f>
        <v>6.0606060606060606</v>
      </c>
      <c r="H35">
        <v>24</v>
      </c>
      <c r="I35" s="5">
        <f>H35/400*100</f>
        <v>6</v>
      </c>
    </row>
    <row r="36" spans="1:9" x14ac:dyDescent="0.3">
      <c r="B36" t="s">
        <v>34</v>
      </c>
      <c r="C36" s="6" t="s">
        <v>52</v>
      </c>
      <c r="D36">
        <v>14</v>
      </c>
      <c r="E36" s="5">
        <f t="shared" si="2"/>
        <v>3.535353535353535</v>
      </c>
      <c r="G36" s="5"/>
      <c r="H36">
        <v>14</v>
      </c>
      <c r="I36" s="5">
        <f t="shared" si="3"/>
        <v>3.5000000000000004</v>
      </c>
    </row>
    <row r="37" spans="1:9" x14ac:dyDescent="0.3">
      <c r="B37" t="s">
        <v>36</v>
      </c>
      <c r="C37" s="6" t="s">
        <v>37</v>
      </c>
      <c r="D37">
        <v>16</v>
      </c>
      <c r="E37" s="5">
        <f>D37/396*100</f>
        <v>4.0404040404040407</v>
      </c>
      <c r="G37" s="5"/>
      <c r="H37">
        <v>16</v>
      </c>
      <c r="I37" s="5">
        <f>H37/400*100</f>
        <v>4</v>
      </c>
    </row>
    <row r="38" spans="1:9" x14ac:dyDescent="0.3">
      <c r="B38" t="s">
        <v>38</v>
      </c>
      <c r="C38" s="4" t="s">
        <v>39</v>
      </c>
      <c r="D38">
        <v>284</v>
      </c>
      <c r="E38" s="5">
        <f>D38/396*100</f>
        <v>71.717171717171709</v>
      </c>
      <c r="G38" s="5"/>
      <c r="H38">
        <v>284</v>
      </c>
      <c r="I38" s="5">
        <f>H38/400*100</f>
        <v>71</v>
      </c>
    </row>
    <row r="39" spans="1:9" x14ac:dyDescent="0.3">
      <c r="B39" t="s">
        <v>53</v>
      </c>
      <c r="C39" s="4" t="s">
        <v>54</v>
      </c>
      <c r="D39">
        <v>1</v>
      </c>
      <c r="E39" s="5">
        <f>D39/396*100</f>
        <v>0.25252525252525254</v>
      </c>
      <c r="H39">
        <v>1</v>
      </c>
      <c r="I39" s="5">
        <f>H39/400*100</f>
        <v>0.25</v>
      </c>
    </row>
    <row r="40" spans="1:9" x14ac:dyDescent="0.3">
      <c r="B40" t="s">
        <v>55</v>
      </c>
      <c r="C40" s="4" t="s">
        <v>56</v>
      </c>
      <c r="D40">
        <v>7</v>
      </c>
      <c r="E40" s="5">
        <f>D40/396*100</f>
        <v>1.7676767676767675</v>
      </c>
      <c r="H40">
        <v>7</v>
      </c>
      <c r="I40" s="5">
        <f>H40/400*100</f>
        <v>1.7500000000000002</v>
      </c>
    </row>
    <row r="41" spans="1:9" x14ac:dyDescent="0.3">
      <c r="B41" t="s">
        <v>57</v>
      </c>
      <c r="C41" s="6" t="s">
        <v>58</v>
      </c>
      <c r="D41">
        <v>1</v>
      </c>
      <c r="E41" s="5">
        <f>D41/396*100</f>
        <v>0.25252525252525254</v>
      </c>
      <c r="H41">
        <v>1</v>
      </c>
      <c r="I41" s="5">
        <f>H41/400*100</f>
        <v>0.25</v>
      </c>
    </row>
    <row r="42" spans="1:9" x14ac:dyDescent="0.3">
      <c r="A42" s="7"/>
      <c r="B42" s="7" t="s">
        <v>2</v>
      </c>
      <c r="C42" s="7"/>
      <c r="D42" s="7">
        <f>SUM(D23:D41)</f>
        <v>396</v>
      </c>
      <c r="E42" s="8">
        <f t="shared" si="2"/>
        <v>100</v>
      </c>
      <c r="F42" s="7">
        <v>4</v>
      </c>
      <c r="G42" s="8">
        <v>100</v>
      </c>
      <c r="H42" s="7">
        <f>SUM(H23:H41)</f>
        <v>400</v>
      </c>
      <c r="I42" s="8">
        <f t="shared" si="3"/>
        <v>100</v>
      </c>
    </row>
    <row r="43" spans="1:9" x14ac:dyDescent="0.3">
      <c r="B43" s="1"/>
      <c r="C43" s="1"/>
      <c r="D43" s="10" t="s">
        <v>0</v>
      </c>
      <c r="E43" s="10"/>
      <c r="F43" s="10" t="s">
        <v>1</v>
      </c>
      <c r="G43" s="10"/>
      <c r="H43" s="10" t="s">
        <v>2</v>
      </c>
      <c r="I43" s="10"/>
    </row>
    <row r="44" spans="1:9" x14ac:dyDescent="0.3">
      <c r="A44" s="3" t="s">
        <v>59</v>
      </c>
      <c r="B44" s="3" t="s">
        <v>4</v>
      </c>
      <c r="C44" s="3" t="s">
        <v>5</v>
      </c>
      <c r="D44" s="3" t="s">
        <v>6</v>
      </c>
      <c r="E44" s="3" t="s">
        <v>7</v>
      </c>
      <c r="F44" s="3" t="s">
        <v>6</v>
      </c>
      <c r="G44" s="3" t="s">
        <v>7</v>
      </c>
      <c r="H44" s="3" t="s">
        <v>6</v>
      </c>
      <c r="I44" s="3" t="s">
        <v>7</v>
      </c>
    </row>
    <row r="45" spans="1:9" x14ac:dyDescent="0.3">
      <c r="B45" t="s">
        <v>60</v>
      </c>
      <c r="C45" s="4" t="s">
        <v>61</v>
      </c>
      <c r="D45">
        <v>1</v>
      </c>
      <c r="E45" s="5">
        <f t="shared" ref="E45:E63" si="4">D45/211*100</f>
        <v>0.47393364928909953</v>
      </c>
      <c r="G45" s="5"/>
      <c r="H45">
        <v>1</v>
      </c>
      <c r="I45" s="5">
        <f t="shared" ref="I45:I63" si="5">H45/217*100</f>
        <v>0.46082949308755761</v>
      </c>
    </row>
    <row r="46" spans="1:9" x14ac:dyDescent="0.3">
      <c r="B46" t="s">
        <v>62</v>
      </c>
      <c r="C46" s="6" t="s">
        <v>63</v>
      </c>
      <c r="D46">
        <v>1</v>
      </c>
      <c r="E46" s="5">
        <f t="shared" si="4"/>
        <v>0.47393364928909953</v>
      </c>
      <c r="G46" s="5"/>
      <c r="H46">
        <v>1</v>
      </c>
      <c r="I46" s="5">
        <f t="shared" si="5"/>
        <v>0.46082949308755761</v>
      </c>
    </row>
    <row r="47" spans="1:9" x14ac:dyDescent="0.3">
      <c r="B47" t="s">
        <v>12</v>
      </c>
      <c r="C47" s="4" t="s">
        <v>13</v>
      </c>
      <c r="D47">
        <v>16</v>
      </c>
      <c r="E47" s="5">
        <f>D47/211*100</f>
        <v>7.5829383886255926</v>
      </c>
      <c r="F47">
        <v>1</v>
      </c>
      <c r="G47" s="5">
        <f>1/6*100</f>
        <v>16.666666666666664</v>
      </c>
      <c r="H47">
        <v>17</v>
      </c>
      <c r="I47" s="5">
        <f>H47/217*100</f>
        <v>7.8341013824884786</v>
      </c>
    </row>
    <row r="48" spans="1:9" x14ac:dyDescent="0.3">
      <c r="B48" t="s">
        <v>16</v>
      </c>
      <c r="C48" s="4" t="s">
        <v>17</v>
      </c>
      <c r="D48">
        <v>2</v>
      </c>
      <c r="E48" s="5">
        <f>D48/211*100</f>
        <v>0.94786729857819907</v>
      </c>
      <c r="G48" s="5"/>
      <c r="H48">
        <v>2</v>
      </c>
      <c r="I48" s="5">
        <f>H48/217*100</f>
        <v>0.92165898617511521</v>
      </c>
    </row>
    <row r="49" spans="1:9" x14ac:dyDescent="0.3">
      <c r="B49" t="s">
        <v>64</v>
      </c>
      <c r="C49" s="4" t="s">
        <v>65</v>
      </c>
      <c r="D49">
        <v>1</v>
      </c>
      <c r="E49" s="5">
        <f>D49/211*100</f>
        <v>0.47393364928909953</v>
      </c>
      <c r="G49" s="5"/>
      <c r="H49">
        <v>1</v>
      </c>
      <c r="I49" s="5">
        <f>H49/217*100</f>
        <v>0.46082949308755761</v>
      </c>
    </row>
    <row r="50" spans="1:9" x14ac:dyDescent="0.3">
      <c r="B50" t="s">
        <v>66</v>
      </c>
      <c r="C50" s="6" t="s">
        <v>67</v>
      </c>
      <c r="D50">
        <v>1</v>
      </c>
      <c r="E50" s="5">
        <f>D50/211*100</f>
        <v>0.47393364928909953</v>
      </c>
      <c r="H50">
        <v>1</v>
      </c>
      <c r="I50" s="5">
        <f>H50/217*100</f>
        <v>0.46082949308755761</v>
      </c>
    </row>
    <row r="51" spans="1:9" x14ac:dyDescent="0.3">
      <c r="B51" t="s">
        <v>68</v>
      </c>
      <c r="C51" s="4" t="s">
        <v>69</v>
      </c>
      <c r="D51">
        <v>1</v>
      </c>
      <c r="E51" s="5">
        <f t="shared" si="4"/>
        <v>0.47393364928909953</v>
      </c>
      <c r="G51" s="5"/>
      <c r="H51">
        <v>1</v>
      </c>
      <c r="I51" s="5">
        <f t="shared" si="5"/>
        <v>0.46082949308755761</v>
      </c>
    </row>
    <row r="52" spans="1:9" x14ac:dyDescent="0.3">
      <c r="B52" t="s">
        <v>49</v>
      </c>
      <c r="C52" s="4" t="s">
        <v>50</v>
      </c>
      <c r="D52">
        <v>6</v>
      </c>
      <c r="E52" s="5">
        <f>D52/211*100</f>
        <v>2.8436018957345972</v>
      </c>
      <c r="H52">
        <v>6</v>
      </c>
      <c r="I52" s="5">
        <f>H52/217*100</f>
        <v>2.7649769585253456</v>
      </c>
    </row>
    <row r="53" spans="1:9" x14ac:dyDescent="0.3">
      <c r="B53" t="s">
        <v>30</v>
      </c>
      <c r="C53" s="6" t="s">
        <v>31</v>
      </c>
      <c r="D53">
        <v>24</v>
      </c>
      <c r="E53" s="5">
        <f>D53/211*100</f>
        <v>11.374407582938389</v>
      </c>
      <c r="G53" s="5"/>
      <c r="H53">
        <v>24</v>
      </c>
      <c r="I53" s="5">
        <f>H53/217*100</f>
        <v>11.059907834101383</v>
      </c>
    </row>
    <row r="54" spans="1:9" x14ac:dyDescent="0.3">
      <c r="B54" t="s">
        <v>70</v>
      </c>
      <c r="C54" s="6" t="s">
        <v>71</v>
      </c>
      <c r="D54">
        <v>9</v>
      </c>
      <c r="E54" s="5">
        <f>D54/211*100</f>
        <v>4.2654028436018958</v>
      </c>
      <c r="G54" s="5"/>
      <c r="H54">
        <v>9</v>
      </c>
      <c r="I54" s="5">
        <f>H54/217*100</f>
        <v>4.1474654377880187</v>
      </c>
    </row>
    <row r="55" spans="1:9" x14ac:dyDescent="0.3">
      <c r="B55" t="s">
        <v>32</v>
      </c>
      <c r="C55" s="6" t="s">
        <v>33</v>
      </c>
      <c r="D55">
        <v>67</v>
      </c>
      <c r="E55" s="5">
        <f>D55/211*100</f>
        <v>31.753554502369667</v>
      </c>
      <c r="H55">
        <v>67</v>
      </c>
      <c r="I55" s="5">
        <f>H55/217*100</f>
        <v>30.875576036866359</v>
      </c>
    </row>
    <row r="56" spans="1:9" x14ac:dyDescent="0.3">
      <c r="B56" t="s">
        <v>34</v>
      </c>
      <c r="C56" s="6" t="s">
        <v>52</v>
      </c>
      <c r="D56">
        <v>39</v>
      </c>
      <c r="E56" s="5">
        <f t="shared" si="4"/>
        <v>18.48341232227488</v>
      </c>
      <c r="F56">
        <v>2</v>
      </c>
      <c r="G56" s="5">
        <f>2/6*100</f>
        <v>33.333333333333329</v>
      </c>
      <c r="H56">
        <v>41</v>
      </c>
      <c r="I56" s="5">
        <f t="shared" si="5"/>
        <v>18.894009216589861</v>
      </c>
    </row>
    <row r="57" spans="1:9" x14ac:dyDescent="0.3">
      <c r="B57" t="s">
        <v>72</v>
      </c>
      <c r="C57" s="4" t="s">
        <v>73</v>
      </c>
      <c r="E57" s="5"/>
      <c r="F57">
        <v>2</v>
      </c>
      <c r="G57" s="5">
        <f>2/6*100</f>
        <v>33.333333333333329</v>
      </c>
      <c r="H57">
        <v>2</v>
      </c>
      <c r="I57" s="5">
        <f>H57/217*100</f>
        <v>0.92165898617511521</v>
      </c>
    </row>
    <row r="58" spans="1:9" x14ac:dyDescent="0.3">
      <c r="B58" t="s">
        <v>36</v>
      </c>
      <c r="C58" s="6" t="s">
        <v>37</v>
      </c>
      <c r="D58">
        <v>8</v>
      </c>
      <c r="E58" s="5">
        <f>D58/211*100</f>
        <v>3.7914691943127963</v>
      </c>
      <c r="F58">
        <v>1</v>
      </c>
      <c r="G58" s="5">
        <f>1/6*100</f>
        <v>16.666666666666664</v>
      </c>
      <c r="H58">
        <v>9</v>
      </c>
      <c r="I58" s="5">
        <f>H58/217*100</f>
        <v>4.1474654377880187</v>
      </c>
    </row>
    <row r="59" spans="1:9" x14ac:dyDescent="0.3">
      <c r="B59" t="s">
        <v>38</v>
      </c>
      <c r="C59" s="4" t="s">
        <v>39</v>
      </c>
      <c r="D59">
        <v>14</v>
      </c>
      <c r="E59" s="5">
        <f>D59/211*100</f>
        <v>6.6350710900473935</v>
      </c>
      <c r="G59" s="5"/>
      <c r="H59">
        <v>14</v>
      </c>
      <c r="I59" s="5">
        <f>H59/217*100</f>
        <v>6.4516129032258061</v>
      </c>
    </row>
    <row r="60" spans="1:9" x14ac:dyDescent="0.3">
      <c r="B60" t="s">
        <v>55</v>
      </c>
      <c r="C60" s="4" t="s">
        <v>56</v>
      </c>
      <c r="D60">
        <v>7</v>
      </c>
      <c r="E60" s="5">
        <f>D60/211*100</f>
        <v>3.3175355450236967</v>
      </c>
      <c r="H60">
        <v>7</v>
      </c>
      <c r="I60" s="5">
        <f>H60/217*100</f>
        <v>3.225806451612903</v>
      </c>
    </row>
    <row r="61" spans="1:9" x14ac:dyDescent="0.3">
      <c r="B61" t="s">
        <v>74</v>
      </c>
      <c r="C61" s="4" t="s">
        <v>75</v>
      </c>
      <c r="D61">
        <v>10</v>
      </c>
      <c r="E61" s="5">
        <f t="shared" si="4"/>
        <v>4.7393364928909953</v>
      </c>
      <c r="G61" s="5"/>
      <c r="H61">
        <v>10</v>
      </c>
      <c r="I61" s="5">
        <f t="shared" si="5"/>
        <v>4.6082949308755765</v>
      </c>
    </row>
    <row r="62" spans="1:9" x14ac:dyDescent="0.3">
      <c r="B62" t="s">
        <v>57</v>
      </c>
      <c r="C62" s="6" t="s">
        <v>58</v>
      </c>
      <c r="D62">
        <v>4</v>
      </c>
      <c r="E62" s="5">
        <f>D62/211*100</f>
        <v>1.8957345971563981</v>
      </c>
      <c r="G62" s="5"/>
      <c r="H62">
        <v>4</v>
      </c>
      <c r="I62" s="5">
        <f>H62/217*100</f>
        <v>1.8433179723502304</v>
      </c>
    </row>
    <row r="63" spans="1:9" x14ac:dyDescent="0.3">
      <c r="A63" s="7"/>
      <c r="B63" s="7" t="s">
        <v>2</v>
      </c>
      <c r="C63" s="7"/>
      <c r="D63" s="7">
        <f>SUM(D45:D62)</f>
        <v>211</v>
      </c>
      <c r="E63" s="8">
        <f t="shared" si="4"/>
        <v>100</v>
      </c>
      <c r="F63" s="7">
        <v>6</v>
      </c>
      <c r="G63" s="8">
        <v>100</v>
      </c>
      <c r="H63" s="7">
        <v>217</v>
      </c>
      <c r="I63" s="8">
        <f t="shared" si="5"/>
        <v>100</v>
      </c>
    </row>
    <row r="64" spans="1:9" x14ac:dyDescent="0.3">
      <c r="B64" s="1"/>
      <c r="C64" s="1"/>
      <c r="D64" s="10" t="s">
        <v>0</v>
      </c>
      <c r="E64" s="10"/>
      <c r="F64" s="10" t="s">
        <v>1</v>
      </c>
      <c r="G64" s="10"/>
      <c r="H64" s="10" t="s">
        <v>2</v>
      </c>
      <c r="I64" s="10"/>
    </row>
    <row r="65" spans="1:9" x14ac:dyDescent="0.3">
      <c r="A65" s="3" t="s">
        <v>76</v>
      </c>
      <c r="B65" s="3" t="s">
        <v>4</v>
      </c>
      <c r="C65" s="3" t="s">
        <v>5</v>
      </c>
      <c r="D65" s="3" t="s">
        <v>6</v>
      </c>
      <c r="E65" s="3" t="s">
        <v>7</v>
      </c>
      <c r="F65" s="3" t="s">
        <v>6</v>
      </c>
      <c r="G65" s="3" t="s">
        <v>7</v>
      </c>
      <c r="H65" s="3" t="s">
        <v>6</v>
      </c>
      <c r="I65" s="3" t="s">
        <v>7</v>
      </c>
    </row>
    <row r="66" spans="1:9" x14ac:dyDescent="0.3">
      <c r="B66" t="s">
        <v>12</v>
      </c>
      <c r="C66" s="4" t="s">
        <v>13</v>
      </c>
      <c r="D66">
        <v>2</v>
      </c>
      <c r="E66" s="5">
        <f>D66/28*100</f>
        <v>7.1428571428571423</v>
      </c>
      <c r="F66">
        <v>1</v>
      </c>
      <c r="G66" s="5">
        <v>50</v>
      </c>
      <c r="H66">
        <v>3</v>
      </c>
      <c r="I66" s="5">
        <f>H66/30*100</f>
        <v>10</v>
      </c>
    </row>
    <row r="67" spans="1:9" x14ac:dyDescent="0.3">
      <c r="B67" t="s">
        <v>20</v>
      </c>
      <c r="C67" s="6" t="s">
        <v>21</v>
      </c>
      <c r="D67">
        <v>8</v>
      </c>
      <c r="E67" s="5">
        <f t="shared" ref="E67:E73" si="6">D67/28*100</f>
        <v>28.571428571428569</v>
      </c>
      <c r="G67" s="5"/>
      <c r="H67">
        <v>8</v>
      </c>
      <c r="I67" s="5">
        <f t="shared" ref="I67:I73" si="7">H67/30*100</f>
        <v>26.666666666666668</v>
      </c>
    </row>
    <row r="68" spans="1:9" x14ac:dyDescent="0.3">
      <c r="B68" t="s">
        <v>30</v>
      </c>
      <c r="C68" s="6" t="s">
        <v>31</v>
      </c>
      <c r="D68">
        <v>1</v>
      </c>
      <c r="E68" s="5">
        <f t="shared" si="6"/>
        <v>3.5714285714285712</v>
      </c>
      <c r="G68" s="5"/>
      <c r="H68">
        <v>1</v>
      </c>
      <c r="I68" s="5">
        <f t="shared" si="7"/>
        <v>3.3333333333333335</v>
      </c>
    </row>
    <row r="69" spans="1:9" x14ac:dyDescent="0.3">
      <c r="B69" t="s">
        <v>34</v>
      </c>
      <c r="C69" s="6" t="s">
        <v>52</v>
      </c>
      <c r="D69">
        <v>3</v>
      </c>
      <c r="E69" s="5">
        <f t="shared" si="6"/>
        <v>10.714285714285714</v>
      </c>
      <c r="G69" s="5"/>
      <c r="H69">
        <v>3</v>
      </c>
      <c r="I69" s="5">
        <f t="shared" si="7"/>
        <v>10</v>
      </c>
    </row>
    <row r="70" spans="1:9" x14ac:dyDescent="0.3">
      <c r="B70" t="s">
        <v>77</v>
      </c>
      <c r="C70" s="6" t="s">
        <v>78</v>
      </c>
      <c r="E70" s="5"/>
      <c r="F70">
        <v>1</v>
      </c>
      <c r="G70" s="5">
        <v>50</v>
      </c>
      <c r="H70">
        <v>1</v>
      </c>
      <c r="I70" s="5">
        <f t="shared" si="7"/>
        <v>3.3333333333333335</v>
      </c>
    </row>
    <row r="71" spans="1:9" x14ac:dyDescent="0.3">
      <c r="B71" t="s">
        <v>36</v>
      </c>
      <c r="C71" s="6" t="s">
        <v>37</v>
      </c>
      <c r="D71">
        <v>2</v>
      </c>
      <c r="E71" s="5">
        <f t="shared" si="6"/>
        <v>7.1428571428571423</v>
      </c>
      <c r="G71" s="5"/>
      <c r="H71">
        <v>2</v>
      </c>
      <c r="I71" s="5">
        <f t="shared" si="7"/>
        <v>6.666666666666667</v>
      </c>
    </row>
    <row r="72" spans="1:9" x14ac:dyDescent="0.3">
      <c r="B72" t="s">
        <v>38</v>
      </c>
      <c r="C72" s="4" t="s">
        <v>39</v>
      </c>
      <c r="D72">
        <v>12</v>
      </c>
      <c r="E72" s="5">
        <f t="shared" si="6"/>
        <v>42.857142857142854</v>
      </c>
      <c r="G72" s="5"/>
      <c r="H72">
        <v>12</v>
      </c>
      <c r="I72" s="5">
        <f t="shared" si="7"/>
        <v>40</v>
      </c>
    </row>
    <row r="73" spans="1:9" x14ac:dyDescent="0.3">
      <c r="A73" s="7"/>
      <c r="B73" s="7" t="s">
        <v>2</v>
      </c>
      <c r="C73" s="7"/>
      <c r="D73" s="7">
        <v>28</v>
      </c>
      <c r="E73" s="8">
        <f t="shared" si="6"/>
        <v>100</v>
      </c>
      <c r="F73" s="7">
        <v>2</v>
      </c>
      <c r="G73" s="8">
        <v>100</v>
      </c>
      <c r="H73" s="7">
        <v>30</v>
      </c>
      <c r="I73" s="8">
        <f t="shared" si="7"/>
        <v>100</v>
      </c>
    </row>
    <row r="74" spans="1:9" x14ac:dyDescent="0.3">
      <c r="B74" s="1"/>
      <c r="C74" s="1"/>
      <c r="D74" s="10" t="s">
        <v>0</v>
      </c>
      <c r="E74" s="10"/>
      <c r="F74" s="10" t="s">
        <v>1</v>
      </c>
      <c r="G74" s="10"/>
      <c r="H74" s="10" t="s">
        <v>2</v>
      </c>
      <c r="I74" s="10"/>
    </row>
    <row r="75" spans="1:9" x14ac:dyDescent="0.3">
      <c r="A75" s="3" t="s">
        <v>79</v>
      </c>
      <c r="B75" s="3" t="s">
        <v>4</v>
      </c>
      <c r="C75" s="3" t="s">
        <v>5</v>
      </c>
      <c r="D75" s="3" t="s">
        <v>6</v>
      </c>
      <c r="E75" s="3" t="s">
        <v>7</v>
      </c>
      <c r="F75" s="3" t="s">
        <v>6</v>
      </c>
      <c r="G75" s="3" t="s">
        <v>7</v>
      </c>
      <c r="H75" s="3" t="s">
        <v>6</v>
      </c>
      <c r="I75" s="3" t="s">
        <v>7</v>
      </c>
    </row>
    <row r="76" spans="1:9" x14ac:dyDescent="0.3">
      <c r="B76" t="s">
        <v>22</v>
      </c>
      <c r="C76" s="6" t="s">
        <v>23</v>
      </c>
      <c r="D76">
        <v>1</v>
      </c>
      <c r="E76" s="5">
        <f>1/6*100</f>
        <v>16.666666666666664</v>
      </c>
      <c r="H76">
        <v>1</v>
      </c>
      <c r="I76" s="5">
        <f>1/6*100</f>
        <v>16.666666666666664</v>
      </c>
    </row>
    <row r="77" spans="1:9" x14ac:dyDescent="0.3">
      <c r="B77" t="s">
        <v>34</v>
      </c>
      <c r="C77" s="6" t="s">
        <v>52</v>
      </c>
      <c r="D77">
        <v>5</v>
      </c>
      <c r="E77" s="5">
        <f>5/6*100</f>
        <v>83.333333333333343</v>
      </c>
      <c r="H77">
        <v>5</v>
      </c>
      <c r="I77" s="5">
        <f>5/6*100</f>
        <v>83.333333333333343</v>
      </c>
    </row>
    <row r="78" spans="1:9" x14ac:dyDescent="0.3">
      <c r="A78" s="7"/>
      <c r="B78" s="7" t="s">
        <v>2</v>
      </c>
      <c r="C78" s="7"/>
      <c r="D78" s="7">
        <v>6</v>
      </c>
      <c r="E78" s="8">
        <v>100</v>
      </c>
      <c r="F78" s="7">
        <v>0</v>
      </c>
      <c r="G78" s="7">
        <v>0</v>
      </c>
      <c r="H78" s="7">
        <v>6</v>
      </c>
      <c r="I78" s="8">
        <v>100</v>
      </c>
    </row>
    <row r="79" spans="1:9" x14ac:dyDescent="0.3">
      <c r="B79" s="1"/>
      <c r="C79" s="1"/>
      <c r="D79" s="10" t="s">
        <v>0</v>
      </c>
      <c r="E79" s="10"/>
      <c r="F79" s="10" t="s">
        <v>1</v>
      </c>
      <c r="G79" s="10"/>
      <c r="H79" s="10" t="s">
        <v>2</v>
      </c>
      <c r="I79" s="10"/>
    </row>
    <row r="80" spans="1:9" x14ac:dyDescent="0.3">
      <c r="A80" s="3" t="s">
        <v>80</v>
      </c>
      <c r="B80" s="3" t="s">
        <v>4</v>
      </c>
      <c r="C80" s="3" t="s">
        <v>5</v>
      </c>
      <c r="D80" s="3" t="s">
        <v>6</v>
      </c>
      <c r="E80" s="3" t="s">
        <v>7</v>
      </c>
      <c r="F80" s="3" t="s">
        <v>6</v>
      </c>
      <c r="G80" s="3" t="s">
        <v>7</v>
      </c>
      <c r="H80" s="3" t="s">
        <v>6</v>
      </c>
      <c r="I80" s="3" t="s">
        <v>7</v>
      </c>
    </row>
    <row r="81" spans="2:9" x14ac:dyDescent="0.3">
      <c r="B81" t="s">
        <v>62</v>
      </c>
      <c r="C81" s="6" t="s">
        <v>63</v>
      </c>
      <c r="D81">
        <v>2</v>
      </c>
      <c r="E81" s="5">
        <f t="shared" ref="E81:E95" si="8">D81/132*100</f>
        <v>1.5151515151515151</v>
      </c>
      <c r="G81" s="5"/>
      <c r="H81">
        <v>2</v>
      </c>
      <c r="I81" s="5">
        <f t="shared" ref="I81:I100" si="9">H81/135*100</f>
        <v>1.4814814814814816</v>
      </c>
    </row>
    <row r="82" spans="2:9" x14ac:dyDescent="0.3">
      <c r="B82" t="s">
        <v>12</v>
      </c>
      <c r="C82" s="4" t="s">
        <v>13</v>
      </c>
      <c r="D82">
        <v>4</v>
      </c>
      <c r="E82" s="5">
        <f t="shared" si="8"/>
        <v>3.0303030303030303</v>
      </c>
      <c r="H82">
        <v>4</v>
      </c>
      <c r="I82" s="5">
        <f t="shared" si="9"/>
        <v>2.9629629629629632</v>
      </c>
    </row>
    <row r="83" spans="2:9" x14ac:dyDescent="0.3">
      <c r="B83" t="s">
        <v>14</v>
      </c>
      <c r="C83" s="6" t="s">
        <v>81</v>
      </c>
      <c r="D83">
        <v>2</v>
      </c>
      <c r="E83" s="5">
        <f t="shared" si="8"/>
        <v>1.5151515151515151</v>
      </c>
      <c r="H83">
        <v>2</v>
      </c>
      <c r="I83" s="5">
        <f t="shared" si="9"/>
        <v>1.4814814814814816</v>
      </c>
    </row>
    <row r="84" spans="2:9" x14ac:dyDescent="0.3">
      <c r="B84" t="s">
        <v>16</v>
      </c>
      <c r="C84" s="4" t="s">
        <v>17</v>
      </c>
      <c r="D84">
        <v>2</v>
      </c>
      <c r="E84" s="5">
        <f t="shared" si="8"/>
        <v>1.5151515151515151</v>
      </c>
      <c r="G84" s="5"/>
      <c r="H84">
        <v>2</v>
      </c>
      <c r="I84" s="5">
        <f t="shared" si="9"/>
        <v>1.4814814814814816</v>
      </c>
    </row>
    <row r="85" spans="2:9" x14ac:dyDescent="0.3">
      <c r="B85" t="s">
        <v>20</v>
      </c>
      <c r="C85" s="6" t="s">
        <v>21</v>
      </c>
      <c r="D85">
        <v>1</v>
      </c>
      <c r="E85" s="5">
        <f t="shared" si="8"/>
        <v>0.75757575757575757</v>
      </c>
      <c r="G85" s="5"/>
      <c r="H85">
        <v>1</v>
      </c>
      <c r="I85" s="5">
        <f t="shared" si="9"/>
        <v>0.74074074074074081</v>
      </c>
    </row>
    <row r="86" spans="2:9" x14ac:dyDescent="0.3">
      <c r="B86" t="s">
        <v>22</v>
      </c>
      <c r="C86" s="6" t="s">
        <v>23</v>
      </c>
      <c r="D86">
        <v>14</v>
      </c>
      <c r="E86" s="5">
        <f t="shared" si="8"/>
        <v>10.606060606060606</v>
      </c>
      <c r="F86">
        <v>2</v>
      </c>
      <c r="G86" s="5">
        <f>2/3*100</f>
        <v>66.666666666666657</v>
      </c>
      <c r="H86">
        <v>16</v>
      </c>
      <c r="I86" s="5">
        <f t="shared" si="9"/>
        <v>11.851851851851853</v>
      </c>
    </row>
    <row r="87" spans="2:9" x14ac:dyDescent="0.3">
      <c r="B87" t="s">
        <v>47</v>
      </c>
      <c r="C87" s="4" t="s">
        <v>48</v>
      </c>
      <c r="D87">
        <v>8</v>
      </c>
      <c r="E87" s="5">
        <f t="shared" si="8"/>
        <v>6.0606060606060606</v>
      </c>
      <c r="G87" s="5"/>
      <c r="H87">
        <v>8</v>
      </c>
      <c r="I87" s="5">
        <f t="shared" si="9"/>
        <v>5.9259259259259265</v>
      </c>
    </row>
    <row r="88" spans="2:9" x14ac:dyDescent="0.3">
      <c r="B88" t="s">
        <v>82</v>
      </c>
      <c r="C88" s="6" t="s">
        <v>83</v>
      </c>
      <c r="D88">
        <v>1</v>
      </c>
      <c r="E88" s="5">
        <f t="shared" si="8"/>
        <v>0.75757575757575757</v>
      </c>
      <c r="H88">
        <v>1</v>
      </c>
      <c r="I88" s="5">
        <f t="shared" si="9"/>
        <v>0.74074074074074081</v>
      </c>
    </row>
    <row r="89" spans="2:9" x14ac:dyDescent="0.3">
      <c r="B89" t="s">
        <v>84</v>
      </c>
      <c r="C89" s="6" t="s">
        <v>85</v>
      </c>
      <c r="D89">
        <v>1</v>
      </c>
      <c r="E89" s="5">
        <f t="shared" si="8"/>
        <v>0.75757575757575757</v>
      </c>
      <c r="H89">
        <v>1</v>
      </c>
      <c r="I89" s="5">
        <f t="shared" si="9"/>
        <v>0.74074074074074081</v>
      </c>
    </row>
    <row r="90" spans="2:9" x14ac:dyDescent="0.3">
      <c r="B90" t="s">
        <v>49</v>
      </c>
      <c r="C90" s="4" t="s">
        <v>50</v>
      </c>
      <c r="D90">
        <v>1</v>
      </c>
      <c r="E90" s="5">
        <f t="shared" si="8"/>
        <v>0.75757575757575757</v>
      </c>
      <c r="H90">
        <v>1</v>
      </c>
      <c r="I90" s="5">
        <f t="shared" si="9"/>
        <v>0.74074074074074081</v>
      </c>
    </row>
    <row r="91" spans="2:9" x14ac:dyDescent="0.3">
      <c r="B91" t="s">
        <v>30</v>
      </c>
      <c r="C91" s="6" t="s">
        <v>31</v>
      </c>
      <c r="D91">
        <v>3</v>
      </c>
      <c r="E91" s="5">
        <f t="shared" si="8"/>
        <v>2.2727272727272729</v>
      </c>
      <c r="G91" s="5"/>
      <c r="H91">
        <v>3</v>
      </c>
      <c r="I91" s="5">
        <f t="shared" si="9"/>
        <v>2.2222222222222223</v>
      </c>
    </row>
    <row r="92" spans="2:9" x14ac:dyDescent="0.3">
      <c r="B92" t="s">
        <v>70</v>
      </c>
      <c r="C92" s="6" t="s">
        <v>71</v>
      </c>
      <c r="D92">
        <v>1</v>
      </c>
      <c r="E92" s="5">
        <f t="shared" si="8"/>
        <v>0.75757575757575757</v>
      </c>
      <c r="H92">
        <v>1</v>
      </c>
      <c r="I92" s="5">
        <f t="shared" si="9"/>
        <v>0.74074074074074081</v>
      </c>
    </row>
    <row r="93" spans="2:9" x14ac:dyDescent="0.3">
      <c r="B93" t="s">
        <v>32</v>
      </c>
      <c r="C93" s="6" t="s">
        <v>33</v>
      </c>
      <c r="D93">
        <v>18</v>
      </c>
      <c r="E93" s="5">
        <f t="shared" si="8"/>
        <v>13.636363636363635</v>
      </c>
      <c r="H93">
        <v>18</v>
      </c>
      <c r="I93" s="5">
        <f t="shared" si="9"/>
        <v>13.333333333333334</v>
      </c>
    </row>
    <row r="94" spans="2:9" x14ac:dyDescent="0.3">
      <c r="B94" t="s">
        <v>34</v>
      </c>
      <c r="C94" s="6" t="s">
        <v>52</v>
      </c>
      <c r="D94">
        <v>16</v>
      </c>
      <c r="E94" s="5">
        <f t="shared" si="8"/>
        <v>12.121212121212121</v>
      </c>
      <c r="G94" s="5"/>
      <c r="H94">
        <v>16</v>
      </c>
      <c r="I94" s="5">
        <f t="shared" si="9"/>
        <v>11.851851851851853</v>
      </c>
    </row>
    <row r="95" spans="2:9" x14ac:dyDescent="0.3">
      <c r="B95" t="s">
        <v>86</v>
      </c>
      <c r="C95" s="6" t="s">
        <v>87</v>
      </c>
      <c r="D95">
        <v>2</v>
      </c>
      <c r="E95" s="5">
        <f t="shared" si="8"/>
        <v>1.5151515151515151</v>
      </c>
      <c r="H95">
        <v>2</v>
      </c>
      <c r="I95" s="5">
        <f t="shared" si="9"/>
        <v>1.4814814814814816</v>
      </c>
    </row>
    <row r="96" spans="2:9" x14ac:dyDescent="0.3">
      <c r="B96" t="s">
        <v>77</v>
      </c>
      <c r="C96" s="4" t="s">
        <v>88</v>
      </c>
      <c r="E96" s="5"/>
      <c r="F96">
        <v>1</v>
      </c>
      <c r="G96" s="5">
        <f>1/3*100</f>
        <v>33.333333333333329</v>
      </c>
      <c r="H96">
        <v>1</v>
      </c>
      <c r="I96" s="5">
        <f t="shared" si="9"/>
        <v>0.74074074074074081</v>
      </c>
    </row>
    <row r="97" spans="1:9" x14ac:dyDescent="0.3">
      <c r="B97" t="s">
        <v>36</v>
      </c>
      <c r="C97" s="6" t="s">
        <v>37</v>
      </c>
      <c r="D97">
        <v>5</v>
      </c>
      <c r="E97" s="5">
        <f>D97/132*100</f>
        <v>3.7878787878787881</v>
      </c>
      <c r="G97" s="5"/>
      <c r="H97">
        <v>5</v>
      </c>
      <c r="I97" s="5">
        <f t="shared" si="9"/>
        <v>3.7037037037037033</v>
      </c>
    </row>
    <row r="98" spans="1:9" x14ac:dyDescent="0.3">
      <c r="B98" t="s">
        <v>38</v>
      </c>
      <c r="C98" s="4" t="s">
        <v>39</v>
      </c>
      <c r="D98">
        <v>49</v>
      </c>
      <c r="E98" s="5">
        <f>D98/132*100</f>
        <v>37.121212121212125</v>
      </c>
      <c r="G98" s="5"/>
      <c r="H98">
        <v>49</v>
      </c>
      <c r="I98" s="5">
        <f t="shared" si="9"/>
        <v>36.296296296296298</v>
      </c>
    </row>
    <row r="99" spans="1:9" x14ac:dyDescent="0.3">
      <c r="B99" t="s">
        <v>55</v>
      </c>
      <c r="C99" s="4" t="s">
        <v>56</v>
      </c>
      <c r="D99">
        <v>2</v>
      </c>
      <c r="E99" s="5">
        <f t="shared" ref="E99:E100" si="10">D99/132*100</f>
        <v>1.5151515151515151</v>
      </c>
      <c r="H99">
        <v>2</v>
      </c>
      <c r="I99" s="5">
        <f t="shared" si="9"/>
        <v>1.4814814814814816</v>
      </c>
    </row>
    <row r="100" spans="1:9" x14ac:dyDescent="0.3">
      <c r="A100" s="7"/>
      <c r="B100" s="7" t="s">
        <v>2</v>
      </c>
      <c r="C100" s="7"/>
      <c r="D100" s="7">
        <f>SUM(D81:D99)</f>
        <v>132</v>
      </c>
      <c r="E100" s="8">
        <f t="shared" si="10"/>
        <v>100</v>
      </c>
      <c r="F100" s="7">
        <v>3</v>
      </c>
      <c r="G100" s="8">
        <v>100</v>
      </c>
      <c r="H100" s="7">
        <f>SUM(H81:H99)</f>
        <v>135</v>
      </c>
      <c r="I100" s="8">
        <f t="shared" si="9"/>
        <v>100</v>
      </c>
    </row>
    <row r="101" spans="1:9" x14ac:dyDescent="0.3">
      <c r="B101" s="1"/>
      <c r="C101" s="1"/>
      <c r="D101" s="10" t="s">
        <v>0</v>
      </c>
      <c r="E101" s="10"/>
      <c r="F101" s="10" t="s">
        <v>1</v>
      </c>
      <c r="G101" s="10"/>
      <c r="H101" s="10" t="s">
        <v>2</v>
      </c>
      <c r="I101" s="10"/>
    </row>
    <row r="102" spans="1:9" x14ac:dyDescent="0.3">
      <c r="A102" s="3" t="s">
        <v>89</v>
      </c>
      <c r="B102" s="3" t="s">
        <v>4</v>
      </c>
      <c r="C102" s="3" t="s">
        <v>5</v>
      </c>
      <c r="D102" s="3" t="s">
        <v>6</v>
      </c>
      <c r="E102" s="3" t="s">
        <v>7</v>
      </c>
      <c r="F102" s="3" t="s">
        <v>6</v>
      </c>
      <c r="G102" s="3" t="s">
        <v>7</v>
      </c>
      <c r="H102" s="3" t="s">
        <v>6</v>
      </c>
      <c r="I102" s="3" t="s">
        <v>7</v>
      </c>
    </row>
    <row r="103" spans="1:9" x14ac:dyDescent="0.3">
      <c r="B103" t="s">
        <v>12</v>
      </c>
      <c r="C103" s="4" t="s">
        <v>13</v>
      </c>
      <c r="D103">
        <v>1</v>
      </c>
      <c r="E103" s="5">
        <f>D103/20*100</f>
        <v>5</v>
      </c>
      <c r="H103">
        <v>1</v>
      </c>
      <c r="I103" s="5">
        <f>H103/24*100</f>
        <v>4.1666666666666661</v>
      </c>
    </row>
    <row r="104" spans="1:9" x14ac:dyDescent="0.3">
      <c r="B104" t="s">
        <v>18</v>
      </c>
      <c r="C104" s="6" t="s">
        <v>19</v>
      </c>
      <c r="D104">
        <v>1</v>
      </c>
      <c r="E104" s="5">
        <f t="shared" ref="E104:E111" si="11">D104/20*100</f>
        <v>5</v>
      </c>
      <c r="H104">
        <v>1</v>
      </c>
      <c r="I104" s="5">
        <f t="shared" ref="I104:I111" si="12">H104/24*100</f>
        <v>4.1666666666666661</v>
      </c>
    </row>
    <row r="105" spans="1:9" x14ac:dyDescent="0.3">
      <c r="B105" t="s">
        <v>22</v>
      </c>
      <c r="C105" s="6" t="s">
        <v>23</v>
      </c>
      <c r="D105">
        <v>8</v>
      </c>
      <c r="E105" s="5">
        <f t="shared" si="11"/>
        <v>40</v>
      </c>
      <c r="H105">
        <v>8</v>
      </c>
      <c r="I105" s="5">
        <f t="shared" si="12"/>
        <v>33.333333333333329</v>
      </c>
    </row>
    <row r="106" spans="1:9" x14ac:dyDescent="0.3">
      <c r="B106" t="s">
        <v>34</v>
      </c>
      <c r="C106" s="6" t="s">
        <v>52</v>
      </c>
      <c r="D106">
        <v>2</v>
      </c>
      <c r="E106" s="5">
        <f t="shared" si="11"/>
        <v>10</v>
      </c>
      <c r="G106" s="5"/>
      <c r="H106">
        <v>2</v>
      </c>
      <c r="I106" s="5">
        <f t="shared" si="12"/>
        <v>8.3333333333333321</v>
      </c>
    </row>
    <row r="107" spans="1:9" x14ac:dyDescent="0.3">
      <c r="B107" t="s">
        <v>90</v>
      </c>
      <c r="C107" s="6" t="s">
        <v>91</v>
      </c>
      <c r="E107" s="5"/>
      <c r="F107">
        <v>1</v>
      </c>
      <c r="G107" s="5">
        <v>25</v>
      </c>
      <c r="H107">
        <v>1</v>
      </c>
      <c r="I107" s="5">
        <f>H107/24*100</f>
        <v>4.1666666666666661</v>
      </c>
    </row>
    <row r="108" spans="1:9" x14ac:dyDescent="0.3">
      <c r="B108" t="s">
        <v>72</v>
      </c>
      <c r="C108" s="4" t="s">
        <v>73</v>
      </c>
      <c r="E108" s="5"/>
      <c r="F108">
        <v>1</v>
      </c>
      <c r="G108" s="5">
        <v>25</v>
      </c>
      <c r="H108">
        <v>1</v>
      </c>
      <c r="I108" s="5">
        <f>H108/24*100</f>
        <v>4.1666666666666661</v>
      </c>
    </row>
    <row r="109" spans="1:9" x14ac:dyDescent="0.3">
      <c r="B109" t="s">
        <v>36</v>
      </c>
      <c r="C109" s="6" t="s">
        <v>37</v>
      </c>
      <c r="D109">
        <v>4</v>
      </c>
      <c r="E109" s="5">
        <f>D109/20*100</f>
        <v>20</v>
      </c>
      <c r="F109">
        <v>2</v>
      </c>
      <c r="G109" s="5">
        <v>50</v>
      </c>
      <c r="H109">
        <v>6</v>
      </c>
      <c r="I109" s="5">
        <f>H109/24*100</f>
        <v>25</v>
      </c>
    </row>
    <row r="110" spans="1:9" x14ac:dyDescent="0.3">
      <c r="B110" t="s">
        <v>38</v>
      </c>
      <c r="C110" s="4" t="s">
        <v>39</v>
      </c>
      <c r="D110">
        <v>4</v>
      </c>
      <c r="E110" s="5">
        <f>D110/20*100</f>
        <v>20</v>
      </c>
      <c r="G110" s="5"/>
      <c r="H110">
        <v>4</v>
      </c>
      <c r="I110" s="5">
        <f>H110/24*100</f>
        <v>16.666666666666664</v>
      </c>
    </row>
    <row r="111" spans="1:9" x14ac:dyDescent="0.3">
      <c r="A111" s="7"/>
      <c r="B111" s="7" t="s">
        <v>2</v>
      </c>
      <c r="C111" s="7"/>
      <c r="D111" s="7">
        <v>20</v>
      </c>
      <c r="E111" s="8">
        <f t="shared" si="11"/>
        <v>100</v>
      </c>
      <c r="F111" s="7">
        <v>4</v>
      </c>
      <c r="G111" s="8">
        <v>100</v>
      </c>
      <c r="H111" s="7">
        <v>24</v>
      </c>
      <c r="I111" s="8">
        <f t="shared" si="12"/>
        <v>100</v>
      </c>
    </row>
    <row r="112" spans="1:9" x14ac:dyDescent="0.3">
      <c r="B112" s="1"/>
      <c r="C112" s="1"/>
      <c r="D112" s="10" t="s">
        <v>0</v>
      </c>
      <c r="E112" s="10"/>
      <c r="F112" s="10" t="s">
        <v>1</v>
      </c>
      <c r="G112" s="10"/>
      <c r="H112" s="10" t="s">
        <v>2</v>
      </c>
      <c r="I112" s="10"/>
    </row>
    <row r="113" spans="1:9" x14ac:dyDescent="0.3">
      <c r="A113" s="3" t="s">
        <v>92</v>
      </c>
      <c r="B113" s="3" t="s">
        <v>4</v>
      </c>
      <c r="C113" s="3" t="s">
        <v>5</v>
      </c>
      <c r="D113" s="3" t="s">
        <v>6</v>
      </c>
      <c r="E113" s="3" t="s">
        <v>7</v>
      </c>
      <c r="F113" s="3" t="s">
        <v>6</v>
      </c>
      <c r="G113" s="3" t="s">
        <v>7</v>
      </c>
      <c r="H113" s="3" t="s">
        <v>6</v>
      </c>
      <c r="I113" s="3" t="s">
        <v>7</v>
      </c>
    </row>
    <row r="114" spans="1:9" x14ac:dyDescent="0.3">
      <c r="B114" t="s">
        <v>12</v>
      </c>
      <c r="C114" s="4" t="s">
        <v>13</v>
      </c>
      <c r="D114">
        <v>9</v>
      </c>
      <c r="E114" s="5">
        <f>D114/1384*100</f>
        <v>0.6502890173410405</v>
      </c>
      <c r="H114">
        <v>9</v>
      </c>
      <c r="I114" s="5">
        <f>H114/1397*100</f>
        <v>0.64423765211166795</v>
      </c>
    </row>
    <row r="115" spans="1:9" x14ac:dyDescent="0.3">
      <c r="B115" t="s">
        <v>93</v>
      </c>
      <c r="C115" s="4" t="s">
        <v>94</v>
      </c>
      <c r="D115">
        <v>3</v>
      </c>
      <c r="E115" s="5">
        <f t="shared" ref="E115:E133" si="13">D115/1384*100</f>
        <v>0.2167630057803468</v>
      </c>
      <c r="H115">
        <v>3</v>
      </c>
      <c r="I115" s="5">
        <f t="shared" ref="I115:I133" si="14">H115/1397*100</f>
        <v>0.21474588403722264</v>
      </c>
    </row>
    <row r="116" spans="1:9" x14ac:dyDescent="0.3">
      <c r="B116" t="s">
        <v>16</v>
      </c>
      <c r="C116" s="4" t="s">
        <v>17</v>
      </c>
      <c r="D116">
        <v>1</v>
      </c>
      <c r="E116" s="5">
        <f t="shared" si="13"/>
        <v>7.2254335260115599E-2</v>
      </c>
      <c r="H116">
        <v>1</v>
      </c>
      <c r="I116" s="5">
        <f t="shared" si="14"/>
        <v>7.1581961345740866E-2</v>
      </c>
    </row>
    <row r="117" spans="1:9" x14ac:dyDescent="0.3">
      <c r="B117" t="s">
        <v>18</v>
      </c>
      <c r="C117" s="6" t="s">
        <v>19</v>
      </c>
      <c r="D117">
        <v>1</v>
      </c>
      <c r="E117" s="5">
        <f t="shared" si="13"/>
        <v>7.2254335260115599E-2</v>
      </c>
      <c r="H117">
        <v>1</v>
      </c>
      <c r="I117" s="5">
        <f t="shared" si="14"/>
        <v>7.1581961345740866E-2</v>
      </c>
    </row>
    <row r="118" spans="1:9" x14ac:dyDescent="0.3">
      <c r="B118" t="s">
        <v>43</v>
      </c>
      <c r="C118" s="6" t="s">
        <v>44</v>
      </c>
      <c r="D118">
        <v>1</v>
      </c>
      <c r="E118" s="5">
        <f t="shared" si="13"/>
        <v>7.2254335260115599E-2</v>
      </c>
      <c r="H118">
        <v>1</v>
      </c>
      <c r="I118" s="5">
        <f t="shared" si="14"/>
        <v>7.1581961345740866E-2</v>
      </c>
    </row>
    <row r="119" spans="1:9" x14ac:dyDescent="0.3">
      <c r="B119" t="s">
        <v>22</v>
      </c>
      <c r="C119" s="6" t="s">
        <v>23</v>
      </c>
      <c r="D119">
        <v>14</v>
      </c>
      <c r="E119" s="5">
        <f t="shared" si="13"/>
        <v>1.0115606936416186</v>
      </c>
      <c r="F119">
        <v>2</v>
      </c>
      <c r="G119" s="5">
        <f>2/13*100</f>
        <v>15.384615384615385</v>
      </c>
      <c r="H119">
        <v>16</v>
      </c>
      <c r="I119" s="5">
        <f t="shared" si="14"/>
        <v>1.1453113815318539</v>
      </c>
    </row>
    <row r="120" spans="1:9" x14ac:dyDescent="0.3">
      <c r="B120" t="s">
        <v>28</v>
      </c>
      <c r="C120" s="6" t="s">
        <v>29</v>
      </c>
      <c r="D120">
        <v>1</v>
      </c>
      <c r="E120" s="5">
        <f t="shared" si="13"/>
        <v>7.2254335260115599E-2</v>
      </c>
      <c r="G120" s="5"/>
      <c r="H120">
        <v>1</v>
      </c>
      <c r="I120" s="5">
        <f t="shared" si="14"/>
        <v>7.1581961345740866E-2</v>
      </c>
    </row>
    <row r="121" spans="1:9" x14ac:dyDescent="0.3">
      <c r="B121" t="s">
        <v>30</v>
      </c>
      <c r="C121" s="6" t="s">
        <v>31</v>
      </c>
      <c r="D121">
        <v>1</v>
      </c>
      <c r="E121" s="5">
        <f t="shared" si="13"/>
        <v>7.2254335260115599E-2</v>
      </c>
      <c r="G121" s="5"/>
      <c r="H121">
        <v>1</v>
      </c>
      <c r="I121" s="5">
        <f t="shared" si="14"/>
        <v>7.1581961345740866E-2</v>
      </c>
    </row>
    <row r="122" spans="1:9" x14ac:dyDescent="0.3">
      <c r="B122" t="s">
        <v>32</v>
      </c>
      <c r="C122" s="6" t="s">
        <v>33</v>
      </c>
      <c r="D122">
        <v>5</v>
      </c>
      <c r="E122" s="5">
        <f t="shared" si="13"/>
        <v>0.36127167630057805</v>
      </c>
      <c r="G122" s="5"/>
      <c r="H122">
        <v>5</v>
      </c>
      <c r="I122" s="5">
        <f t="shared" si="14"/>
        <v>0.35790980672870437</v>
      </c>
    </row>
    <row r="123" spans="1:9" x14ac:dyDescent="0.3">
      <c r="B123" t="s">
        <v>34</v>
      </c>
      <c r="C123" s="6" t="s">
        <v>52</v>
      </c>
      <c r="D123">
        <v>11</v>
      </c>
      <c r="E123" s="5">
        <f t="shared" si="13"/>
        <v>0.79479768786127158</v>
      </c>
      <c r="F123">
        <v>3</v>
      </c>
      <c r="G123" s="5">
        <f>3/13*100</f>
        <v>23.076923076923077</v>
      </c>
      <c r="H123">
        <v>14</v>
      </c>
      <c r="I123" s="5">
        <f t="shared" si="14"/>
        <v>1.0021474588403723</v>
      </c>
    </row>
    <row r="124" spans="1:9" x14ac:dyDescent="0.3">
      <c r="B124" t="s">
        <v>95</v>
      </c>
      <c r="C124" s="4" t="s">
        <v>96</v>
      </c>
      <c r="D124">
        <v>2</v>
      </c>
      <c r="E124" s="5">
        <f t="shared" si="13"/>
        <v>0.1445086705202312</v>
      </c>
      <c r="G124" s="5"/>
      <c r="H124">
        <v>2</v>
      </c>
      <c r="I124" s="5">
        <f t="shared" si="14"/>
        <v>0.14316392269148173</v>
      </c>
    </row>
    <row r="125" spans="1:9" x14ac:dyDescent="0.3">
      <c r="B125" t="s">
        <v>90</v>
      </c>
      <c r="C125" s="6" t="s">
        <v>91</v>
      </c>
      <c r="E125" s="5"/>
      <c r="F125">
        <v>1</v>
      </c>
      <c r="G125" s="5">
        <f>1/13*100</f>
        <v>7.6923076923076925</v>
      </c>
      <c r="H125">
        <v>1</v>
      </c>
      <c r="I125" s="5">
        <f t="shared" si="14"/>
        <v>7.1581961345740866E-2</v>
      </c>
    </row>
    <row r="126" spans="1:9" x14ac:dyDescent="0.3">
      <c r="B126" t="s">
        <v>97</v>
      </c>
      <c r="C126" s="6" t="s">
        <v>98</v>
      </c>
      <c r="E126" s="5"/>
      <c r="F126">
        <v>3</v>
      </c>
      <c r="G126" s="5">
        <f>3/13*100</f>
        <v>23.076923076923077</v>
      </c>
      <c r="H126">
        <v>3</v>
      </c>
      <c r="I126" s="5">
        <f t="shared" si="14"/>
        <v>0.21474588403722264</v>
      </c>
    </row>
    <row r="127" spans="1:9" x14ac:dyDescent="0.3">
      <c r="B127" t="s">
        <v>99</v>
      </c>
      <c r="C127" s="6" t="s">
        <v>100</v>
      </c>
      <c r="D127">
        <v>1</v>
      </c>
      <c r="E127" s="5">
        <f t="shared" si="13"/>
        <v>7.2254335260115599E-2</v>
      </c>
      <c r="G127" s="5"/>
      <c r="H127">
        <v>1</v>
      </c>
      <c r="I127" s="5">
        <f t="shared" si="14"/>
        <v>7.1581961345740866E-2</v>
      </c>
    </row>
    <row r="128" spans="1:9" x14ac:dyDescent="0.3">
      <c r="B128" t="s">
        <v>101</v>
      </c>
      <c r="C128" s="6" t="s">
        <v>102</v>
      </c>
      <c r="E128" s="5"/>
      <c r="F128">
        <v>1</v>
      </c>
      <c r="G128" s="5">
        <f>1/13*100</f>
        <v>7.6923076923076925</v>
      </c>
      <c r="H128">
        <v>1</v>
      </c>
      <c r="I128" s="5">
        <f t="shared" si="14"/>
        <v>7.1581961345740866E-2</v>
      </c>
    </row>
    <row r="129" spans="1:9" x14ac:dyDescent="0.3">
      <c r="B129" t="s">
        <v>36</v>
      </c>
      <c r="C129" s="6" t="s">
        <v>37</v>
      </c>
      <c r="D129">
        <v>64</v>
      </c>
      <c r="E129" s="5">
        <f t="shared" si="13"/>
        <v>4.6242774566473983</v>
      </c>
      <c r="F129">
        <v>3</v>
      </c>
      <c r="G129" s="5">
        <f>3/13*100</f>
        <v>23.076923076923077</v>
      </c>
      <c r="H129">
        <v>67</v>
      </c>
      <c r="I129" s="5">
        <f t="shared" si="14"/>
        <v>4.7959914101646381</v>
      </c>
    </row>
    <row r="130" spans="1:9" x14ac:dyDescent="0.3">
      <c r="B130" t="s">
        <v>103</v>
      </c>
      <c r="C130" s="4" t="s">
        <v>104</v>
      </c>
      <c r="D130">
        <v>1</v>
      </c>
      <c r="E130" s="5">
        <f t="shared" si="13"/>
        <v>7.2254335260115599E-2</v>
      </c>
      <c r="G130" s="5"/>
      <c r="H130">
        <v>1</v>
      </c>
      <c r="I130" s="5">
        <f t="shared" si="14"/>
        <v>7.1581961345740866E-2</v>
      </c>
    </row>
    <row r="131" spans="1:9" x14ac:dyDescent="0.3">
      <c r="B131" t="s">
        <v>38</v>
      </c>
      <c r="C131" s="4" t="s">
        <v>39</v>
      </c>
      <c r="D131">
        <v>1258</v>
      </c>
      <c r="E131" s="5">
        <f t="shared" si="13"/>
        <v>90.895953757225428</v>
      </c>
      <c r="G131" s="5"/>
      <c r="H131">
        <v>1258</v>
      </c>
      <c r="I131" s="5">
        <f t="shared" si="14"/>
        <v>90.050107372942023</v>
      </c>
    </row>
    <row r="132" spans="1:9" x14ac:dyDescent="0.3">
      <c r="B132" t="s">
        <v>55</v>
      </c>
      <c r="C132" s="4" t="s">
        <v>105</v>
      </c>
      <c r="D132">
        <v>11</v>
      </c>
      <c r="E132" s="5">
        <f t="shared" si="13"/>
        <v>0.79479768786127158</v>
      </c>
      <c r="G132" s="5"/>
      <c r="H132">
        <v>11</v>
      </c>
      <c r="I132" s="5">
        <f t="shared" si="14"/>
        <v>0.78740157480314954</v>
      </c>
    </row>
    <row r="133" spans="1:9" x14ac:dyDescent="0.3">
      <c r="A133" s="7"/>
      <c r="B133" s="7" t="s">
        <v>2</v>
      </c>
      <c r="C133" s="7"/>
      <c r="D133" s="7">
        <v>1384</v>
      </c>
      <c r="E133" s="8">
        <f t="shared" si="13"/>
        <v>100</v>
      </c>
      <c r="F133" s="7">
        <v>13</v>
      </c>
      <c r="G133" s="8">
        <v>100</v>
      </c>
      <c r="H133" s="7">
        <v>1397</v>
      </c>
      <c r="I133" s="8">
        <f t="shared" si="14"/>
        <v>100</v>
      </c>
    </row>
  </sheetData>
  <mergeCells count="24">
    <mergeCell ref="D101:E101"/>
    <mergeCell ref="F101:G101"/>
    <mergeCell ref="H101:I101"/>
    <mergeCell ref="D112:E112"/>
    <mergeCell ref="F112:G112"/>
    <mergeCell ref="H112:I112"/>
    <mergeCell ref="D74:E74"/>
    <mergeCell ref="F74:G74"/>
    <mergeCell ref="H74:I74"/>
    <mergeCell ref="D79:E79"/>
    <mergeCell ref="F79:G79"/>
    <mergeCell ref="H79:I79"/>
    <mergeCell ref="D43:E43"/>
    <mergeCell ref="F43:G43"/>
    <mergeCell ref="H43:I43"/>
    <mergeCell ref="D64:E64"/>
    <mergeCell ref="F64:G64"/>
    <mergeCell ref="H64:I64"/>
    <mergeCell ref="D2:E2"/>
    <mergeCell ref="F2:G2"/>
    <mergeCell ref="H2:I2"/>
    <mergeCell ref="D21:E21"/>
    <mergeCell ref="F21:G21"/>
    <mergeCell ref="H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Sharpe</dc:creator>
  <cp:lastModifiedBy>Ashley Sharpe</cp:lastModifiedBy>
  <dcterms:created xsi:type="dcterms:W3CDTF">2021-10-04T12:41:42Z</dcterms:created>
  <dcterms:modified xsi:type="dcterms:W3CDTF">2021-10-23T00:29:28Z</dcterms:modified>
</cp:coreProperties>
</file>